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sh" sheetId="1" r:id="rId1"/>
    <sheet name="future" sheetId="2" r:id="rId2"/>
    <sheet name="option" sheetId="3" r:id="rId3"/>
  </sheets>
  <calcPr calcId="124519"/>
</workbook>
</file>

<file path=xl/calcChain.xml><?xml version="1.0" encoding="utf-8"?>
<calcChain xmlns="http://schemas.openxmlformats.org/spreadsheetml/2006/main">
  <c r="J3" i="3"/>
  <c r="M3" s="1"/>
  <c r="J33"/>
  <c r="M33" s="1"/>
  <c r="J32"/>
  <c r="M32" s="1"/>
  <c r="K31"/>
  <c r="J31"/>
  <c r="M31" s="1"/>
  <c r="K30"/>
  <c r="J30"/>
  <c r="J29"/>
  <c r="M29" s="1"/>
  <c r="M28"/>
  <c r="J28"/>
  <c r="J27"/>
  <c r="M27" s="1"/>
  <c r="J26"/>
  <c r="M26" s="1"/>
  <c r="J25"/>
  <c r="M25" s="1"/>
  <c r="J24"/>
  <c r="M24" s="1"/>
  <c r="J23"/>
  <c r="M23" s="1"/>
  <c r="M22"/>
  <c r="J22"/>
  <c r="J21"/>
  <c r="M21" s="1"/>
  <c r="K20"/>
  <c r="J20"/>
  <c r="J19"/>
  <c r="M19" s="1"/>
  <c r="K18"/>
  <c r="J18"/>
  <c r="K17"/>
  <c r="J17"/>
  <c r="J16"/>
  <c r="M16" s="1"/>
  <c r="K15"/>
  <c r="J15"/>
  <c r="J14"/>
  <c r="M14" s="1"/>
  <c r="J13"/>
  <c r="M13" s="1"/>
  <c r="J12"/>
  <c r="M12" s="1"/>
  <c r="J11"/>
  <c r="M11" s="1"/>
  <c r="K10"/>
  <c r="J10"/>
  <c r="J9"/>
  <c r="M9" s="1"/>
  <c r="J8"/>
  <c r="M8" s="1"/>
  <c r="K7"/>
  <c r="J7"/>
  <c r="J6"/>
  <c r="M6" s="1"/>
  <c r="J5"/>
  <c r="M5" s="1"/>
  <c r="J4"/>
  <c r="M4" s="1"/>
  <c r="M2"/>
  <c r="J2"/>
  <c r="M15" l="1"/>
  <c r="M7"/>
  <c r="M10"/>
  <c r="M30"/>
  <c r="M18"/>
  <c r="M17"/>
  <c r="M20"/>
  <c r="H21" i="2" l="1"/>
  <c r="J21" s="1"/>
  <c r="I34"/>
  <c r="J34" s="1"/>
  <c r="H34"/>
  <c r="J33"/>
  <c r="H33"/>
  <c r="H32"/>
  <c r="J32" s="1"/>
  <c r="J31"/>
  <c r="H31"/>
  <c r="I30"/>
  <c r="J30" s="1"/>
  <c r="H30"/>
  <c r="H29"/>
  <c r="J29" s="1"/>
  <c r="H28"/>
  <c r="J28" s="1"/>
  <c r="H27"/>
  <c r="J27" s="1"/>
  <c r="H26"/>
  <c r="J26" s="1"/>
  <c r="I25"/>
  <c r="J25" s="1"/>
  <c r="H25"/>
  <c r="J24"/>
  <c r="H24"/>
  <c r="H23"/>
  <c r="J23" s="1"/>
  <c r="J22"/>
  <c r="I22"/>
  <c r="H22"/>
  <c r="I21"/>
  <c r="H20"/>
  <c r="J20" s="1"/>
  <c r="J19"/>
  <c r="I19"/>
  <c r="H19"/>
  <c r="J18"/>
  <c r="H18"/>
  <c r="H17"/>
  <c r="J17" s="1"/>
  <c r="J16"/>
  <c r="H16"/>
  <c r="H15"/>
  <c r="J15" s="1"/>
  <c r="J14"/>
  <c r="H14"/>
  <c r="H13"/>
  <c r="J13" s="1"/>
  <c r="J12"/>
  <c r="I12"/>
  <c r="H12"/>
  <c r="H11"/>
  <c r="J11" s="1"/>
  <c r="J10"/>
  <c r="I10"/>
  <c r="H10"/>
  <c r="J9"/>
  <c r="H9"/>
  <c r="I8"/>
  <c r="J8" s="1"/>
  <c r="H8"/>
  <c r="J7"/>
  <c r="I7"/>
  <c r="H7"/>
  <c r="J6"/>
  <c r="I6"/>
  <c r="H6"/>
  <c r="H5"/>
  <c r="J5" s="1"/>
  <c r="J4"/>
  <c r="I4"/>
  <c r="H4"/>
  <c r="J3"/>
  <c r="H3"/>
  <c r="H2"/>
  <c r="J2" s="1"/>
  <c r="I24" i="1" l="1"/>
  <c r="L24" s="1"/>
  <c r="C24"/>
  <c r="C23"/>
  <c r="I23" s="1"/>
  <c r="L23" s="1"/>
  <c r="I22"/>
  <c r="L22" s="1"/>
  <c r="C22"/>
  <c r="C21"/>
  <c r="I21" s="1"/>
  <c r="L21" s="1"/>
  <c r="I20"/>
  <c r="L20" s="1"/>
  <c r="C20"/>
  <c r="C19"/>
  <c r="I19" s="1"/>
  <c r="L19" s="1"/>
  <c r="I18"/>
  <c r="L18" s="1"/>
  <c r="C18"/>
  <c r="C17"/>
  <c r="I17" s="1"/>
  <c r="L17" s="1"/>
  <c r="I16"/>
  <c r="L16" s="1"/>
  <c r="C16"/>
  <c r="C15"/>
  <c r="I15" s="1"/>
  <c r="L15" s="1"/>
  <c r="I14"/>
  <c r="L14" s="1"/>
  <c r="C14"/>
  <c r="C13"/>
  <c r="I13" s="1"/>
  <c r="L13" s="1"/>
  <c r="I12"/>
  <c r="L12" s="1"/>
  <c r="C12"/>
  <c r="C11"/>
  <c r="I11" s="1"/>
  <c r="L11" s="1"/>
  <c r="I10"/>
  <c r="L10" s="1"/>
  <c r="C10"/>
  <c r="C9"/>
  <c r="I9" s="1"/>
  <c r="L9" s="1"/>
  <c r="I8"/>
  <c r="L8" s="1"/>
  <c r="C8"/>
  <c r="I7"/>
  <c r="C7"/>
  <c r="J7" s="1"/>
  <c r="L7" s="1"/>
  <c r="C6"/>
  <c r="I6" s="1"/>
  <c r="L6" s="1"/>
  <c r="I5"/>
  <c r="L5" s="1"/>
  <c r="C5"/>
  <c r="I4"/>
  <c r="C4"/>
  <c r="J4" s="1"/>
  <c r="L4" s="1"/>
  <c r="C3"/>
  <c r="I3" s="1"/>
  <c r="L3" s="1"/>
  <c r="I2"/>
  <c r="L2" s="1"/>
  <c r="C2"/>
</calcChain>
</file>

<file path=xl/sharedStrings.xml><?xml version="1.0" encoding="utf-8"?>
<sst xmlns="http://schemas.openxmlformats.org/spreadsheetml/2006/main" count="211" uniqueCount="84">
  <si>
    <t>TORNTPOWER</t>
  </si>
  <si>
    <t>SHORT</t>
  </si>
  <si>
    <t>SUVEN</t>
  </si>
  <si>
    <t>PNBHOUSING</t>
  </si>
  <si>
    <t>PEL</t>
  </si>
  <si>
    <t>LONG</t>
  </si>
  <si>
    <t>PERSISTENT</t>
  </si>
  <si>
    <t>NAUKRI</t>
  </si>
  <si>
    <t>KEC</t>
  </si>
  <si>
    <t>CESC</t>
  </si>
  <si>
    <t>SIEMENS</t>
  </si>
  <si>
    <t>MPHASIS</t>
  </si>
  <si>
    <t>EDELWEISS</t>
  </si>
  <si>
    <t>BHARTIARTL</t>
  </si>
  <si>
    <t>COLPAL</t>
  </si>
  <si>
    <t>NATCOPHARMA</t>
  </si>
  <si>
    <t>IBULHSGFIN</t>
  </si>
  <si>
    <t>AUBANK</t>
  </si>
  <si>
    <t>PRAJ</t>
  </si>
  <si>
    <t>AIAENG</t>
  </si>
  <si>
    <t>MERCK</t>
  </si>
  <si>
    <t>CGPOWER</t>
  </si>
  <si>
    <t>KALPTOWER</t>
  </si>
  <si>
    <t>DATE</t>
  </si>
  <si>
    <t>SCRIPTS</t>
  </si>
  <si>
    <t>LOT SIZE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</si>
  <si>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</si>
  <si>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</si>
  <si>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</si>
  <si>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</si>
  <si>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</si>
  <si>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</si>
  <si>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</si>
  <si>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</si>
  <si>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 PROFIT</t>
  </si>
  <si>
    <t>CANBK</t>
  </si>
  <si>
    <t>RELIANCE</t>
  </si>
  <si>
    <t>LICHSGFIN</t>
  </si>
  <si>
    <t>BAJAJFINSV</t>
  </si>
  <si>
    <t>BAJFINANCE</t>
  </si>
  <si>
    <t>BATAIND</t>
  </si>
  <si>
    <t>ULTRACEMCO</t>
  </si>
  <si>
    <t>PIDILITIND</t>
  </si>
  <si>
    <t>JSWSTEEL</t>
  </si>
  <si>
    <t>HCLTECH</t>
  </si>
  <si>
    <t>ZEEL</t>
  </si>
  <si>
    <t>ARVIND</t>
  </si>
  <si>
    <t>BHARATFIN</t>
  </si>
  <si>
    <t>SRTRANSFIN</t>
  </si>
  <si>
    <t>DABUR</t>
  </si>
  <si>
    <t>RELCAPITAL</t>
  </si>
  <si>
    <t>INDUSINDBK</t>
  </si>
  <si>
    <t>M&amp;M</t>
  </si>
  <si>
    <t>TATAGLOBAL</t>
  </si>
  <si>
    <t>TATAELEXSI</t>
  </si>
  <si>
    <t>RELINFRA</t>
  </si>
  <si>
    <t>JUBLFOOD</t>
  </si>
  <si>
    <t>GRASIM</t>
  </si>
  <si>
    <t>LUPIN</t>
  </si>
  <si>
    <t>BHEL</t>
  </si>
  <si>
    <t>STRIKE PRICE</t>
  </si>
  <si>
    <t>CE/PE</t>
  </si>
  <si>
    <t>PUT</t>
  </si>
  <si>
    <t>UPL</t>
  </si>
  <si>
    <t>VEDL</t>
  </si>
  <si>
    <t>CALL</t>
  </si>
  <si>
    <t>SUNPHARMA</t>
  </si>
  <si>
    <t>HAVELLS</t>
  </si>
  <si>
    <t>KOTAKBANK</t>
  </si>
  <si>
    <t>EXIDEIND</t>
  </si>
  <si>
    <t>TVSMOTOR</t>
  </si>
  <si>
    <t>TECHM</t>
  </si>
  <si>
    <t>TATAMOTORS</t>
  </si>
  <si>
    <t>IOC</t>
  </si>
  <si>
    <t>ADANIPORTS</t>
  </si>
  <si>
    <t>M&amp;MFIN</t>
  </si>
  <si>
    <t>ORIENTBANK</t>
  </si>
  <si>
    <t>SUNPHARA,</t>
  </si>
  <si>
    <t>BIOCON</t>
  </si>
  <si>
    <t>WOCKPHARMA</t>
  </si>
  <si>
    <t>TCS</t>
  </si>
  <si>
    <t>DLF</t>
  </si>
  <si>
    <t>LT</t>
  </si>
  <si>
    <t>MARUTI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</si>
</sst>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;@"/>
    <numFmt numFmtId="166" formatCode="[$-409]d/mmm/yy;@"/>
    <numFmt numFmtId="167" formatCode="[$-409]d\-mmm\-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Verdan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justify" vertical="center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top"/>
    </xf>
    <xf numFmtId="166" fontId="5" fillId="3" borderId="1" xfId="1" applyNumberFormat="1" applyFont="1" applyFill="1" applyBorder="1" applyAlignment="1" applyProtection="1">
      <alignment horizontal="center"/>
      <protection locked="0"/>
    </xf>
    <xf numFmtId="167" fontId="0" fillId="3" borderId="1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A4" sqref="A4"/>
    </sheetView>
  </sheetViews>
  <sheetFormatPr defaultRowHeight="15"/>
  <cols>
    <col min="1" max="1" width="12.140625" customWidth="1"/>
    <col min="2" max="2" width="15.28515625" bestFit="1" customWidth="1"/>
    <col min="3" max="3" width="9.7109375" customWidth="1"/>
    <col min="9" max="11" width="12.140625" bestFit="1" customWidth="1"/>
    <col min="12" max="12" width="16.140625" bestFit="1" customWidth="1"/>
  </cols>
  <sheetData>
    <row r="1" spans="1:12" ht="30">
      <c r="A1" s="9" t="s">
        <v>23</v>
      </c>
      <c r="B1" s="10" t="s">
        <v>24</v>
      </c>
      <c r="C1" s="11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</row>
    <row r="2" spans="1:12">
      <c r="A2" s="1">
        <v>43438</v>
      </c>
      <c r="B2" s="2" t="s">
        <v>0</v>
      </c>
      <c r="C2" s="3">
        <f t="shared" ref="C2:C24" si="0">200000/E2</f>
        <v>743.49442379182153</v>
      </c>
      <c r="D2" s="4" t="s">
        <v>1</v>
      </c>
      <c r="E2" s="5">
        <v>269</v>
      </c>
      <c r="F2" s="5">
        <v>267</v>
      </c>
      <c r="G2" s="6">
        <v>264</v>
      </c>
      <c r="H2" s="7">
        <v>0</v>
      </c>
      <c r="I2" s="7">
        <f t="shared" ref="I2:I4" si="1">(E2-F2)*C2</f>
        <v>1486.9888475836431</v>
      </c>
      <c r="J2" s="8">
        <v>0</v>
      </c>
      <c r="K2" s="7">
        <v>0</v>
      </c>
      <c r="L2" s="7">
        <f t="shared" ref="L2:L24" si="2">+J2+I2</f>
        <v>1486.9888475836431</v>
      </c>
    </row>
    <row r="3" spans="1:12">
      <c r="A3" s="1">
        <v>43437</v>
      </c>
      <c r="B3" s="2" t="s">
        <v>2</v>
      </c>
      <c r="C3" s="3">
        <f t="shared" si="0"/>
        <v>833.33333333333337</v>
      </c>
      <c r="D3" s="4" t="s">
        <v>1</v>
      </c>
      <c r="E3" s="5">
        <v>240</v>
      </c>
      <c r="F3" s="5">
        <v>238</v>
      </c>
      <c r="G3" s="6">
        <v>235</v>
      </c>
      <c r="H3" s="7">
        <v>0</v>
      </c>
      <c r="I3" s="7">
        <f t="shared" si="1"/>
        <v>1666.6666666666667</v>
      </c>
      <c r="J3" s="8">
        <v>0</v>
      </c>
      <c r="K3" s="7">
        <v>0</v>
      </c>
      <c r="L3" s="7">
        <f t="shared" si="2"/>
        <v>1666.6666666666667</v>
      </c>
    </row>
    <row r="4" spans="1:12">
      <c r="A4" s="1">
        <v>43430</v>
      </c>
      <c r="B4" s="2" t="s">
        <v>3</v>
      </c>
      <c r="C4" s="3">
        <f t="shared" si="0"/>
        <v>214.36227224008576</v>
      </c>
      <c r="D4" s="4" t="s">
        <v>1</v>
      </c>
      <c r="E4" s="5">
        <v>933</v>
      </c>
      <c r="F4" s="5">
        <v>923</v>
      </c>
      <c r="G4" s="6">
        <v>910</v>
      </c>
      <c r="H4" s="7">
        <v>0</v>
      </c>
      <c r="I4" s="7">
        <f t="shared" si="1"/>
        <v>2143.6227224008576</v>
      </c>
      <c r="J4" s="8">
        <f>(F4-G4)*C4</f>
        <v>2786.7095391211151</v>
      </c>
      <c r="K4" s="7">
        <v>0</v>
      </c>
      <c r="L4" s="7">
        <f t="shared" si="2"/>
        <v>4930.3322615219731</v>
      </c>
    </row>
    <row r="5" spans="1:12">
      <c r="A5" s="1">
        <v>43433</v>
      </c>
      <c r="B5" s="2" t="s">
        <v>4</v>
      </c>
      <c r="C5" s="3">
        <f t="shared" si="0"/>
        <v>93.676814988290403</v>
      </c>
      <c r="D5" s="4" t="s">
        <v>5</v>
      </c>
      <c r="E5" s="5">
        <v>2135</v>
      </c>
      <c r="F5" s="5">
        <v>2155</v>
      </c>
      <c r="G5" s="6">
        <v>2180</v>
      </c>
      <c r="H5" s="7">
        <v>0</v>
      </c>
      <c r="I5" s="7">
        <f t="shared" ref="I5:I8" si="3">(F5-E5)*C5</f>
        <v>1873.5362997658081</v>
      </c>
      <c r="J5" s="8">
        <v>0</v>
      </c>
      <c r="K5" s="7">
        <v>0</v>
      </c>
      <c r="L5" s="7">
        <f t="shared" si="2"/>
        <v>1873.5362997658081</v>
      </c>
    </row>
    <row r="6" spans="1:12">
      <c r="A6" s="1">
        <v>43432</v>
      </c>
      <c r="B6" s="2" t="s">
        <v>6</v>
      </c>
      <c r="C6" s="3">
        <f t="shared" si="0"/>
        <v>347.22222222222223</v>
      </c>
      <c r="D6" s="4" t="s">
        <v>5</v>
      </c>
      <c r="E6" s="5">
        <v>576</v>
      </c>
      <c r="F6" s="5">
        <v>582</v>
      </c>
      <c r="G6" s="6">
        <v>595</v>
      </c>
      <c r="H6" s="7">
        <v>0</v>
      </c>
      <c r="I6" s="7">
        <f t="shared" si="3"/>
        <v>2083.3333333333335</v>
      </c>
      <c r="J6" s="8">
        <v>0</v>
      </c>
      <c r="K6" s="7">
        <v>0</v>
      </c>
      <c r="L6" s="7">
        <f t="shared" si="2"/>
        <v>2083.3333333333335</v>
      </c>
    </row>
    <row r="7" spans="1:12">
      <c r="A7" s="1">
        <v>43431</v>
      </c>
      <c r="B7" s="2" t="s">
        <v>7</v>
      </c>
      <c r="C7" s="3">
        <f t="shared" si="0"/>
        <v>133.86880856760374</v>
      </c>
      <c r="D7" s="4" t="s">
        <v>5</v>
      </c>
      <c r="E7" s="5">
        <v>1494</v>
      </c>
      <c r="F7" s="5">
        <v>1510</v>
      </c>
      <c r="G7" s="6">
        <v>1530</v>
      </c>
      <c r="H7" s="7">
        <v>0</v>
      </c>
      <c r="I7" s="7">
        <f t="shared" si="3"/>
        <v>2141.9009370816598</v>
      </c>
      <c r="J7" s="8">
        <f>(G7-F7)*C7</f>
        <v>2677.3761713520748</v>
      </c>
      <c r="K7" s="7">
        <v>0</v>
      </c>
      <c r="L7" s="7">
        <f t="shared" si="2"/>
        <v>4819.2771084337346</v>
      </c>
    </row>
    <row r="8" spans="1:12">
      <c r="A8" s="1">
        <v>43431</v>
      </c>
      <c r="B8" s="2" t="s">
        <v>8</v>
      </c>
      <c r="C8" s="3">
        <f t="shared" si="0"/>
        <v>719.42446043165467</v>
      </c>
      <c r="D8" s="4" t="s">
        <v>5</v>
      </c>
      <c r="E8" s="5">
        <v>278</v>
      </c>
      <c r="F8" s="5">
        <v>280.5</v>
      </c>
      <c r="G8" s="6">
        <v>284</v>
      </c>
      <c r="H8" s="7">
        <v>0</v>
      </c>
      <c r="I8" s="7">
        <f t="shared" si="3"/>
        <v>1798.5611510791366</v>
      </c>
      <c r="J8" s="8">
        <v>0</v>
      </c>
      <c r="K8" s="7">
        <v>0</v>
      </c>
      <c r="L8" s="7">
        <f t="shared" si="2"/>
        <v>1798.5611510791366</v>
      </c>
    </row>
    <row r="9" spans="1:12">
      <c r="A9" s="1">
        <v>43430</v>
      </c>
      <c r="B9" s="2" t="s">
        <v>9</v>
      </c>
      <c r="C9" s="3">
        <f t="shared" si="0"/>
        <v>294.9852507374631</v>
      </c>
      <c r="D9" s="4" t="s">
        <v>1</v>
      </c>
      <c r="E9" s="5">
        <v>678</v>
      </c>
      <c r="F9" s="5">
        <v>672</v>
      </c>
      <c r="G9" s="6">
        <v>665</v>
      </c>
      <c r="H9" s="7">
        <v>0</v>
      </c>
      <c r="I9" s="7">
        <f t="shared" ref="I9:I12" si="4">(E9-F9)*C9</f>
        <v>1769.9115044247787</v>
      </c>
      <c r="J9" s="8">
        <v>0</v>
      </c>
      <c r="K9" s="7">
        <v>0</v>
      </c>
      <c r="L9" s="7">
        <f t="shared" si="2"/>
        <v>1769.9115044247787</v>
      </c>
    </row>
    <row r="10" spans="1:12">
      <c r="A10" s="1">
        <v>43425</v>
      </c>
      <c r="B10" s="2" t="s">
        <v>10</v>
      </c>
      <c r="C10" s="3">
        <f t="shared" si="0"/>
        <v>216.45021645021646</v>
      </c>
      <c r="D10" s="4" t="s">
        <v>1</v>
      </c>
      <c r="E10" s="5">
        <v>924</v>
      </c>
      <c r="F10" s="5">
        <v>915</v>
      </c>
      <c r="G10" s="6">
        <v>900</v>
      </c>
      <c r="H10" s="7">
        <v>0</v>
      </c>
      <c r="I10" s="7">
        <f t="shared" si="4"/>
        <v>1948.0519480519481</v>
      </c>
      <c r="J10" s="8">
        <v>0</v>
      </c>
      <c r="K10" s="7">
        <v>0</v>
      </c>
      <c r="L10" s="7">
        <f t="shared" si="2"/>
        <v>1948.0519480519481</v>
      </c>
    </row>
    <row r="11" spans="1:12">
      <c r="A11" s="1">
        <v>43424</v>
      </c>
      <c r="B11" s="2" t="s">
        <v>11</v>
      </c>
      <c r="C11" s="3">
        <f t="shared" si="0"/>
        <v>215.51724137931035</v>
      </c>
      <c r="D11" s="4" t="s">
        <v>1</v>
      </c>
      <c r="E11" s="5">
        <v>928</v>
      </c>
      <c r="F11" s="5">
        <v>920</v>
      </c>
      <c r="G11" s="6">
        <v>910</v>
      </c>
      <c r="H11" s="7">
        <v>0</v>
      </c>
      <c r="I11" s="7">
        <f t="shared" si="4"/>
        <v>1724.1379310344828</v>
      </c>
      <c r="J11" s="8">
        <v>0</v>
      </c>
      <c r="K11" s="7">
        <v>0</v>
      </c>
      <c r="L11" s="7">
        <f t="shared" si="2"/>
        <v>1724.1379310344828</v>
      </c>
    </row>
    <row r="12" spans="1:12">
      <c r="A12" s="1">
        <v>43424</v>
      </c>
      <c r="B12" s="2" t="s">
        <v>12</v>
      </c>
      <c r="C12" s="3">
        <f t="shared" si="0"/>
        <v>1158.0775911986104</v>
      </c>
      <c r="D12" s="4" t="s">
        <v>1</v>
      </c>
      <c r="E12" s="5">
        <v>172.7</v>
      </c>
      <c r="F12" s="5">
        <v>171</v>
      </c>
      <c r="G12" s="6">
        <v>169</v>
      </c>
      <c r="H12" s="7">
        <v>0</v>
      </c>
      <c r="I12" s="7">
        <f t="shared" si="4"/>
        <v>1968.7319050376245</v>
      </c>
      <c r="J12" s="8">
        <v>0</v>
      </c>
      <c r="K12" s="7">
        <v>0</v>
      </c>
      <c r="L12" s="7">
        <f t="shared" si="2"/>
        <v>1968.7319050376245</v>
      </c>
    </row>
    <row r="13" spans="1:12">
      <c r="A13" s="1">
        <v>43423</v>
      </c>
      <c r="B13" s="2" t="s">
        <v>13</v>
      </c>
      <c r="C13" s="3">
        <f t="shared" si="0"/>
        <v>611.62079510703359</v>
      </c>
      <c r="D13" s="4" t="s">
        <v>5</v>
      </c>
      <c r="E13" s="5">
        <v>327</v>
      </c>
      <c r="F13" s="5">
        <v>330</v>
      </c>
      <c r="G13" s="6">
        <v>335</v>
      </c>
      <c r="H13" s="7">
        <v>0</v>
      </c>
      <c r="I13" s="7">
        <f>(F13-E13)*C13</f>
        <v>1834.8623853211006</v>
      </c>
      <c r="J13" s="8">
        <v>0</v>
      </c>
      <c r="K13" s="7">
        <v>0</v>
      </c>
      <c r="L13" s="7">
        <f t="shared" si="2"/>
        <v>1834.8623853211006</v>
      </c>
    </row>
    <row r="14" spans="1:12">
      <c r="A14" s="1">
        <v>43420</v>
      </c>
      <c r="B14" s="2" t="s">
        <v>14</v>
      </c>
      <c r="C14" s="3">
        <f t="shared" si="0"/>
        <v>174.82517482517483</v>
      </c>
      <c r="D14" s="4" t="s">
        <v>5</v>
      </c>
      <c r="E14" s="5">
        <v>1144</v>
      </c>
      <c r="F14" s="5">
        <v>1155</v>
      </c>
      <c r="G14" s="6">
        <v>1170</v>
      </c>
      <c r="H14" s="7">
        <v>0</v>
      </c>
      <c r="I14" s="7">
        <f>(F14-E14)*C14</f>
        <v>1923.0769230769231</v>
      </c>
      <c r="J14" s="8">
        <v>0</v>
      </c>
      <c r="K14" s="7">
        <v>0</v>
      </c>
      <c r="L14" s="7">
        <f t="shared" si="2"/>
        <v>1923.0769230769231</v>
      </c>
    </row>
    <row r="15" spans="1:12">
      <c r="A15" s="1">
        <v>43419</v>
      </c>
      <c r="B15" s="2" t="s">
        <v>15</v>
      </c>
      <c r="C15" s="3">
        <f t="shared" si="0"/>
        <v>280.50490883590464</v>
      </c>
      <c r="D15" s="4" t="s">
        <v>1</v>
      </c>
      <c r="E15" s="5">
        <v>713</v>
      </c>
      <c r="F15" s="5">
        <v>706</v>
      </c>
      <c r="G15" s="6">
        <v>695</v>
      </c>
      <c r="H15" s="7">
        <v>0</v>
      </c>
      <c r="I15" s="7">
        <f t="shared" ref="I15:I16" si="5">(E15-F15)*C15</f>
        <v>1963.5343618513325</v>
      </c>
      <c r="J15" s="8">
        <v>0</v>
      </c>
      <c r="K15" s="7">
        <v>0</v>
      </c>
      <c r="L15" s="7">
        <f t="shared" si="2"/>
        <v>1963.5343618513325</v>
      </c>
    </row>
    <row r="16" spans="1:12">
      <c r="A16" s="1">
        <v>43419</v>
      </c>
      <c r="B16" s="2" t="s">
        <v>16</v>
      </c>
      <c r="C16" s="3">
        <f t="shared" si="0"/>
        <v>249.06600249066003</v>
      </c>
      <c r="D16" s="4" t="s">
        <v>1</v>
      </c>
      <c r="E16" s="5">
        <v>803</v>
      </c>
      <c r="F16" s="5">
        <v>795</v>
      </c>
      <c r="G16" s="6">
        <v>785</v>
      </c>
      <c r="H16" s="7">
        <v>0</v>
      </c>
      <c r="I16" s="7">
        <f t="shared" si="5"/>
        <v>1992.5280199252802</v>
      </c>
      <c r="J16" s="8">
        <v>0</v>
      </c>
      <c r="K16" s="7">
        <v>0</v>
      </c>
      <c r="L16" s="7">
        <f t="shared" si="2"/>
        <v>1992.5280199252802</v>
      </c>
    </row>
    <row r="17" spans="1:12">
      <c r="A17" s="1">
        <v>43417</v>
      </c>
      <c r="B17" s="2" t="s">
        <v>17</v>
      </c>
      <c r="C17" s="3">
        <f t="shared" si="0"/>
        <v>378.78787878787881</v>
      </c>
      <c r="D17" s="4" t="s">
        <v>1</v>
      </c>
      <c r="E17" s="5">
        <v>528</v>
      </c>
      <c r="F17" s="5">
        <v>523</v>
      </c>
      <c r="G17" s="6">
        <v>517</v>
      </c>
      <c r="H17" s="7">
        <v>0</v>
      </c>
      <c r="I17" s="7">
        <f>(E17-F17)*C17</f>
        <v>1893.939393939394</v>
      </c>
      <c r="J17" s="8">
        <v>0</v>
      </c>
      <c r="K17" s="7">
        <v>0</v>
      </c>
      <c r="L17" s="7">
        <f t="shared" si="2"/>
        <v>1893.939393939394</v>
      </c>
    </row>
    <row r="18" spans="1:12">
      <c r="A18" s="1">
        <v>43417</v>
      </c>
      <c r="B18" s="2" t="s">
        <v>18</v>
      </c>
      <c r="C18" s="3">
        <f t="shared" si="0"/>
        <v>1666.6666666666667</v>
      </c>
      <c r="D18" s="4" t="s">
        <v>5</v>
      </c>
      <c r="E18" s="5">
        <v>120</v>
      </c>
      <c r="F18" s="5">
        <v>121.5</v>
      </c>
      <c r="G18" s="6">
        <v>123.5</v>
      </c>
      <c r="H18" s="7">
        <v>0</v>
      </c>
      <c r="I18" s="7">
        <f>(117.4-120)*C18</f>
        <v>-4333.3333333333239</v>
      </c>
      <c r="J18" s="8">
        <v>0</v>
      </c>
      <c r="K18" s="7">
        <v>0</v>
      </c>
      <c r="L18" s="7">
        <f t="shared" si="2"/>
        <v>-4333.3333333333239</v>
      </c>
    </row>
    <row r="19" spans="1:12">
      <c r="A19" s="1">
        <v>43416</v>
      </c>
      <c r="B19" s="2" t="s">
        <v>0</v>
      </c>
      <c r="C19" s="3">
        <f t="shared" si="0"/>
        <v>766.28352490421457</v>
      </c>
      <c r="D19" s="4" t="s">
        <v>1</v>
      </c>
      <c r="E19" s="5">
        <v>261</v>
      </c>
      <c r="F19" s="5">
        <v>259</v>
      </c>
      <c r="G19" s="6">
        <v>256</v>
      </c>
      <c r="H19" s="7">
        <v>0</v>
      </c>
      <c r="I19" s="7">
        <f>(E19-F19)*C19</f>
        <v>1532.5670498084291</v>
      </c>
      <c r="J19" s="8">
        <v>0</v>
      </c>
      <c r="K19" s="7">
        <v>0</v>
      </c>
      <c r="L19" s="7">
        <f t="shared" si="2"/>
        <v>1532.5670498084291</v>
      </c>
    </row>
    <row r="20" spans="1:12">
      <c r="A20" s="1">
        <v>43413</v>
      </c>
      <c r="B20" s="2" t="s">
        <v>19</v>
      </c>
      <c r="C20" s="3">
        <f t="shared" si="0"/>
        <v>113.63636363636364</v>
      </c>
      <c r="D20" s="4" t="s">
        <v>5</v>
      </c>
      <c r="E20" s="5">
        <v>1760</v>
      </c>
      <c r="F20" s="5">
        <v>1775</v>
      </c>
      <c r="G20" s="6">
        <v>1795</v>
      </c>
      <c r="H20" s="7">
        <v>0</v>
      </c>
      <c r="I20" s="7">
        <f>(F20-E20)*C20</f>
        <v>1704.5454545454545</v>
      </c>
      <c r="J20" s="8">
        <v>0</v>
      </c>
      <c r="K20" s="7">
        <v>0</v>
      </c>
      <c r="L20" s="7">
        <f t="shared" si="2"/>
        <v>1704.5454545454545</v>
      </c>
    </row>
    <row r="21" spans="1:12">
      <c r="A21" s="1">
        <v>43409</v>
      </c>
      <c r="B21" s="2" t="s">
        <v>20</v>
      </c>
      <c r="C21" s="3">
        <f t="shared" si="0"/>
        <v>62.5</v>
      </c>
      <c r="D21" s="4" t="s">
        <v>5</v>
      </c>
      <c r="E21" s="5">
        <v>3200</v>
      </c>
      <c r="F21" s="5">
        <v>3230</v>
      </c>
      <c r="G21" s="6">
        <v>3280</v>
      </c>
      <c r="H21" s="7">
        <v>0</v>
      </c>
      <c r="I21" s="7">
        <f>(3150-3200)*C21</f>
        <v>-3125</v>
      </c>
      <c r="J21" s="8">
        <v>0</v>
      </c>
      <c r="K21" s="7">
        <v>0</v>
      </c>
      <c r="L21" s="7">
        <f t="shared" si="2"/>
        <v>-3125</v>
      </c>
    </row>
    <row r="22" spans="1:12">
      <c r="A22" s="1">
        <v>43406</v>
      </c>
      <c r="B22" s="2" t="s">
        <v>8</v>
      </c>
      <c r="C22" s="3">
        <f t="shared" si="0"/>
        <v>632.91139240506334</v>
      </c>
      <c r="D22" s="4" t="s">
        <v>5</v>
      </c>
      <c r="E22" s="5">
        <v>316</v>
      </c>
      <c r="F22" s="5">
        <v>319</v>
      </c>
      <c r="G22" s="6">
        <v>325</v>
      </c>
      <c r="H22" s="7">
        <v>0</v>
      </c>
      <c r="I22" s="7">
        <f>(310.8-E22)*C22</f>
        <v>-3291.139240506322</v>
      </c>
      <c r="J22" s="8">
        <v>0</v>
      </c>
      <c r="K22" s="7">
        <v>0</v>
      </c>
      <c r="L22" s="7">
        <f t="shared" si="2"/>
        <v>-3291.139240506322</v>
      </c>
    </row>
    <row r="23" spans="1:12">
      <c r="A23" s="1">
        <v>43406</v>
      </c>
      <c r="B23" s="2" t="s">
        <v>21</v>
      </c>
      <c r="C23" s="3">
        <f t="shared" si="0"/>
        <v>5347.5935828877009</v>
      </c>
      <c r="D23" s="4" t="s">
        <v>5</v>
      </c>
      <c r="E23" s="5">
        <v>37.4</v>
      </c>
      <c r="F23" s="5">
        <v>37.799999999999997</v>
      </c>
      <c r="G23" s="6">
        <v>38.5</v>
      </c>
      <c r="H23" s="7">
        <v>0</v>
      </c>
      <c r="I23" s="7">
        <f>(F23-E23)*C23</f>
        <v>2139.0374331550729</v>
      </c>
      <c r="J23" s="8">
        <v>0</v>
      </c>
      <c r="K23" s="7">
        <v>0</v>
      </c>
      <c r="L23" s="7">
        <f t="shared" si="2"/>
        <v>2139.0374331550729</v>
      </c>
    </row>
    <row r="24" spans="1:12">
      <c r="A24" s="1">
        <v>43405</v>
      </c>
      <c r="B24" s="2" t="s">
        <v>22</v>
      </c>
      <c r="C24" s="3">
        <f t="shared" si="0"/>
        <v>574.54754380925021</v>
      </c>
      <c r="D24" s="4" t="s">
        <v>5</v>
      </c>
      <c r="E24" s="5">
        <v>348.1</v>
      </c>
      <c r="F24" s="5">
        <v>352</v>
      </c>
      <c r="G24" s="6">
        <v>358</v>
      </c>
      <c r="H24" s="7">
        <v>0</v>
      </c>
      <c r="I24" s="7">
        <f>(F24-E24)*C24</f>
        <v>2240.7354208560628</v>
      </c>
      <c r="J24" s="8">
        <v>0</v>
      </c>
      <c r="K24" s="7">
        <v>0</v>
      </c>
      <c r="L24" s="7">
        <f t="shared" si="2"/>
        <v>2240.7354208560628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2" sqref="A2"/>
    </sheetView>
  </sheetViews>
  <sheetFormatPr defaultRowHeight="15"/>
  <cols>
    <col min="1" max="1" width="10" bestFit="1" customWidth="1"/>
    <col min="2" max="2" width="13.140625" bestFit="1" customWidth="1"/>
    <col min="3" max="3" width="11.140625" customWidth="1"/>
    <col min="8" max="9" width="12.140625" bestFit="1" customWidth="1"/>
    <col min="10" max="10" width="16.140625" bestFit="1" customWidth="1"/>
  </cols>
  <sheetData>
    <row r="1" spans="1:10">
      <c r="A1" s="18" t="s">
        <v>23</v>
      </c>
      <c r="B1" s="18" t="s">
        <v>24</v>
      </c>
      <c r="C1" s="18" t="s">
        <v>25</v>
      </c>
      <c r="D1" s="18" t="s">
        <v>26</v>
      </c>
      <c r="E1" s="18" t="s">
        <v>27</v>
      </c>
      <c r="F1" s="18" t="s">
        <v>28</v>
      </c>
      <c r="G1" s="18" t="s">
        <v>29</v>
      </c>
      <c r="H1" s="18" t="s">
        <v>31</v>
      </c>
      <c r="I1" s="18" t="s">
        <v>32</v>
      </c>
      <c r="J1" s="18" t="s">
        <v>34</v>
      </c>
    </row>
    <row r="2" spans="1:10">
      <c r="A2" s="12">
        <v>43438</v>
      </c>
      <c r="B2" s="13" t="s">
        <v>35</v>
      </c>
      <c r="C2" s="14">
        <v>2000</v>
      </c>
      <c r="D2" s="13" t="s">
        <v>1</v>
      </c>
      <c r="E2" s="13">
        <v>255.25</v>
      </c>
      <c r="F2" s="14">
        <v>253.5</v>
      </c>
      <c r="G2" s="13">
        <v>251</v>
      </c>
      <c r="H2" s="15">
        <f t="shared" ref="H2:H5" si="0">(E2-F2)*C2</f>
        <v>3500</v>
      </c>
      <c r="I2" s="16">
        <v>0</v>
      </c>
      <c r="J2" s="17">
        <f t="shared" ref="J2:J34" si="1">I2+H2</f>
        <v>3500</v>
      </c>
    </row>
    <row r="3" spans="1:10">
      <c r="A3" s="12">
        <v>43438</v>
      </c>
      <c r="B3" s="13" t="s">
        <v>36</v>
      </c>
      <c r="C3" s="14">
        <v>500</v>
      </c>
      <c r="D3" s="13" t="s">
        <v>1</v>
      </c>
      <c r="E3" s="13">
        <v>1153</v>
      </c>
      <c r="F3" s="14">
        <v>1147</v>
      </c>
      <c r="G3" s="13">
        <v>1140</v>
      </c>
      <c r="H3" s="15">
        <f t="shared" si="0"/>
        <v>3000</v>
      </c>
      <c r="I3" s="16">
        <v>0</v>
      </c>
      <c r="J3" s="17">
        <f t="shared" si="1"/>
        <v>3000</v>
      </c>
    </row>
    <row r="4" spans="1:10">
      <c r="A4" s="12">
        <v>43437</v>
      </c>
      <c r="B4" s="13" t="s">
        <v>37</v>
      </c>
      <c r="C4" s="14">
        <v>1100</v>
      </c>
      <c r="D4" s="13" t="s">
        <v>1</v>
      </c>
      <c r="E4" s="13">
        <v>455</v>
      </c>
      <c r="F4" s="14">
        <v>452</v>
      </c>
      <c r="G4" s="13">
        <v>448</v>
      </c>
      <c r="H4" s="15">
        <f t="shared" si="0"/>
        <v>3300</v>
      </c>
      <c r="I4" s="16">
        <f t="shared" ref="I4" si="2">(F4-G4)*C4</f>
        <v>4400</v>
      </c>
      <c r="J4" s="17">
        <f t="shared" si="1"/>
        <v>7700</v>
      </c>
    </row>
    <row r="5" spans="1:10">
      <c r="A5" s="12">
        <v>43437</v>
      </c>
      <c r="B5" s="13" t="s">
        <v>38</v>
      </c>
      <c r="C5" s="14">
        <v>125</v>
      </c>
      <c r="D5" s="13" t="s">
        <v>1</v>
      </c>
      <c r="E5" s="13">
        <v>6010</v>
      </c>
      <c r="F5" s="14">
        <v>5985</v>
      </c>
      <c r="G5" s="13">
        <v>5950</v>
      </c>
      <c r="H5" s="15">
        <f t="shared" si="0"/>
        <v>3125</v>
      </c>
      <c r="I5" s="16">
        <v>0</v>
      </c>
      <c r="J5" s="17">
        <f t="shared" si="1"/>
        <v>3125</v>
      </c>
    </row>
    <row r="6" spans="1:10">
      <c r="A6" s="12">
        <v>43433</v>
      </c>
      <c r="B6" s="13" t="s">
        <v>39</v>
      </c>
      <c r="C6" s="14">
        <v>250</v>
      </c>
      <c r="D6" s="13" t="s">
        <v>5</v>
      </c>
      <c r="E6" s="13">
        <v>2475</v>
      </c>
      <c r="F6" s="13">
        <v>2490</v>
      </c>
      <c r="G6" s="14">
        <v>2510</v>
      </c>
      <c r="H6" s="15">
        <f t="shared" ref="H6:H9" si="3">(F6-E6)*C6</f>
        <v>3750</v>
      </c>
      <c r="I6" s="16">
        <f>(G6-F6)*C6</f>
        <v>5000</v>
      </c>
      <c r="J6" s="17">
        <f t="shared" si="1"/>
        <v>8750</v>
      </c>
    </row>
    <row r="7" spans="1:10">
      <c r="A7" s="12">
        <v>43431</v>
      </c>
      <c r="B7" s="13" t="s">
        <v>40</v>
      </c>
      <c r="C7" s="14">
        <v>550</v>
      </c>
      <c r="D7" s="13" t="s">
        <v>5</v>
      </c>
      <c r="E7" s="13">
        <v>989</v>
      </c>
      <c r="F7" s="13">
        <v>995</v>
      </c>
      <c r="G7" s="14">
        <v>1004</v>
      </c>
      <c r="H7" s="15">
        <f t="shared" si="3"/>
        <v>3300</v>
      </c>
      <c r="I7" s="16">
        <f>(G7-F7)*C7</f>
        <v>4950</v>
      </c>
      <c r="J7" s="17">
        <f t="shared" si="1"/>
        <v>8250</v>
      </c>
    </row>
    <row r="8" spans="1:10">
      <c r="A8" s="12">
        <v>43431</v>
      </c>
      <c r="B8" s="13" t="s">
        <v>41</v>
      </c>
      <c r="C8" s="14">
        <v>200</v>
      </c>
      <c r="D8" s="13" t="s">
        <v>5</v>
      </c>
      <c r="E8" s="13">
        <v>3992</v>
      </c>
      <c r="F8" s="13">
        <v>4010</v>
      </c>
      <c r="G8" s="14">
        <v>4040</v>
      </c>
      <c r="H8" s="15">
        <f t="shared" si="3"/>
        <v>3600</v>
      </c>
      <c r="I8" s="16">
        <f>(G8-F8)*C8</f>
        <v>6000</v>
      </c>
      <c r="J8" s="17">
        <f t="shared" si="1"/>
        <v>9600</v>
      </c>
    </row>
    <row r="9" spans="1:10">
      <c r="A9" s="12">
        <v>43431</v>
      </c>
      <c r="B9" s="13" t="s">
        <v>42</v>
      </c>
      <c r="C9" s="14">
        <v>500</v>
      </c>
      <c r="D9" s="13" t="s">
        <v>5</v>
      </c>
      <c r="E9" s="13">
        <v>1171</v>
      </c>
      <c r="F9" s="13">
        <v>1178</v>
      </c>
      <c r="G9" s="14">
        <v>1190</v>
      </c>
      <c r="H9" s="15">
        <f t="shared" si="3"/>
        <v>3500</v>
      </c>
      <c r="I9" s="16">
        <v>0</v>
      </c>
      <c r="J9" s="17">
        <f t="shared" si="1"/>
        <v>3500</v>
      </c>
    </row>
    <row r="10" spans="1:10">
      <c r="A10" s="12">
        <v>43430</v>
      </c>
      <c r="B10" s="13" t="s">
        <v>43</v>
      </c>
      <c r="C10" s="14">
        <v>1500</v>
      </c>
      <c r="D10" s="13" t="s">
        <v>1</v>
      </c>
      <c r="E10" s="13">
        <v>318.5</v>
      </c>
      <c r="F10" s="14">
        <v>316.5</v>
      </c>
      <c r="G10" s="13">
        <v>314</v>
      </c>
      <c r="H10" s="15">
        <f t="shared" ref="H10:H12" si="4">(E10-F10)*C10</f>
        <v>3000</v>
      </c>
      <c r="I10" s="16">
        <f t="shared" ref="I10" si="5">(F10-G10)*C10</f>
        <v>3750</v>
      </c>
      <c r="J10" s="17">
        <f t="shared" si="1"/>
        <v>6750</v>
      </c>
    </row>
    <row r="11" spans="1:10">
      <c r="A11" s="12">
        <v>43430</v>
      </c>
      <c r="B11" s="13" t="s">
        <v>39</v>
      </c>
      <c r="C11" s="14">
        <v>250</v>
      </c>
      <c r="D11" s="13" t="s">
        <v>1</v>
      </c>
      <c r="E11" s="13">
        <v>2361</v>
      </c>
      <c r="F11" s="14">
        <v>2349</v>
      </c>
      <c r="G11" s="13">
        <v>2330</v>
      </c>
      <c r="H11" s="15">
        <f t="shared" si="4"/>
        <v>3000</v>
      </c>
      <c r="I11" s="16">
        <v>0</v>
      </c>
      <c r="J11" s="17">
        <f t="shared" si="1"/>
        <v>3000</v>
      </c>
    </row>
    <row r="12" spans="1:10">
      <c r="A12" s="12">
        <v>43426</v>
      </c>
      <c r="B12" s="13" t="s">
        <v>44</v>
      </c>
      <c r="C12" s="14">
        <v>700</v>
      </c>
      <c r="D12" s="13" t="s">
        <v>1</v>
      </c>
      <c r="E12" s="13">
        <v>998</v>
      </c>
      <c r="F12" s="14">
        <v>994</v>
      </c>
      <c r="G12" s="13">
        <v>986</v>
      </c>
      <c r="H12" s="15">
        <f t="shared" si="4"/>
        <v>2800</v>
      </c>
      <c r="I12" s="16">
        <f>(F12-G12)*C12</f>
        <v>5600</v>
      </c>
      <c r="J12" s="17">
        <f t="shared" si="1"/>
        <v>8400</v>
      </c>
    </row>
    <row r="13" spans="1:10">
      <c r="A13" s="12">
        <v>43426</v>
      </c>
      <c r="B13" s="13" t="s">
        <v>45</v>
      </c>
      <c r="C13" s="14">
        <v>1300</v>
      </c>
      <c r="D13" s="13" t="s">
        <v>5</v>
      </c>
      <c r="E13" s="13">
        <v>451</v>
      </c>
      <c r="F13" s="13">
        <v>454</v>
      </c>
      <c r="G13" s="14">
        <v>458</v>
      </c>
      <c r="H13" s="15">
        <f t="shared" ref="H13" si="6">(F13-E13)*C13</f>
        <v>3900</v>
      </c>
      <c r="I13" s="16">
        <v>0</v>
      </c>
      <c r="J13" s="17">
        <f t="shared" si="1"/>
        <v>3900</v>
      </c>
    </row>
    <row r="14" spans="1:10">
      <c r="A14" s="12">
        <v>43426</v>
      </c>
      <c r="B14" s="13" t="s">
        <v>46</v>
      </c>
      <c r="C14" s="14">
        <v>2000</v>
      </c>
      <c r="D14" s="13" t="s">
        <v>5</v>
      </c>
      <c r="E14" s="13">
        <v>326</v>
      </c>
      <c r="F14" s="13">
        <v>328</v>
      </c>
      <c r="G14" s="14">
        <v>332</v>
      </c>
      <c r="H14" s="15">
        <f>(322.8-326)*C14</f>
        <v>-6399.9999999999773</v>
      </c>
      <c r="I14" s="16">
        <v>0</v>
      </c>
      <c r="J14" s="17">
        <f t="shared" si="1"/>
        <v>-6399.9999999999773</v>
      </c>
    </row>
    <row r="15" spans="1:10">
      <c r="A15" s="12">
        <v>43425</v>
      </c>
      <c r="B15" s="13" t="s">
        <v>47</v>
      </c>
      <c r="C15" s="14">
        <v>500</v>
      </c>
      <c r="D15" s="13" t="s">
        <v>1</v>
      </c>
      <c r="E15" s="13">
        <v>960</v>
      </c>
      <c r="F15" s="14">
        <v>955</v>
      </c>
      <c r="G15" s="13">
        <v>948</v>
      </c>
      <c r="H15" s="15">
        <f t="shared" ref="H15" si="7">(E15-F15)*C15</f>
        <v>2500</v>
      </c>
      <c r="I15" s="16">
        <v>0</v>
      </c>
      <c r="J15" s="17">
        <f t="shared" si="1"/>
        <v>2500</v>
      </c>
    </row>
    <row r="16" spans="1:10">
      <c r="A16" s="12">
        <v>43424</v>
      </c>
      <c r="B16" s="13" t="s">
        <v>48</v>
      </c>
      <c r="C16" s="14">
        <v>600</v>
      </c>
      <c r="D16" s="13" t="s">
        <v>1</v>
      </c>
      <c r="E16" s="13">
        <v>1198</v>
      </c>
      <c r="F16" s="14">
        <v>1192</v>
      </c>
      <c r="G16" s="13">
        <v>1182</v>
      </c>
      <c r="H16" s="15">
        <f>(1198-1208)*C16</f>
        <v>-6000</v>
      </c>
      <c r="I16" s="16">
        <v>0</v>
      </c>
      <c r="J16" s="17">
        <f t="shared" si="1"/>
        <v>-6000</v>
      </c>
    </row>
    <row r="17" spans="1:10">
      <c r="A17" s="12">
        <v>43420</v>
      </c>
      <c r="B17" s="13" t="s">
        <v>49</v>
      </c>
      <c r="C17" s="14">
        <v>1250</v>
      </c>
      <c r="D17" s="13" t="s">
        <v>5</v>
      </c>
      <c r="E17" s="13">
        <v>393.6</v>
      </c>
      <c r="F17" s="13">
        <v>396</v>
      </c>
      <c r="G17" s="14">
        <v>400</v>
      </c>
      <c r="H17" s="15">
        <f>(F17-E17)*C17</f>
        <v>2999.9999999999718</v>
      </c>
      <c r="I17" s="16">
        <v>0</v>
      </c>
      <c r="J17" s="17">
        <f t="shared" si="1"/>
        <v>2999.9999999999718</v>
      </c>
    </row>
    <row r="18" spans="1:10">
      <c r="A18" s="12">
        <v>43419</v>
      </c>
      <c r="B18" s="13" t="s">
        <v>35</v>
      </c>
      <c r="C18" s="14">
        <v>2000</v>
      </c>
      <c r="D18" s="13" t="s">
        <v>5</v>
      </c>
      <c r="E18" s="13">
        <v>255</v>
      </c>
      <c r="F18" s="13">
        <v>257</v>
      </c>
      <c r="G18" s="14">
        <v>260</v>
      </c>
      <c r="H18" s="15">
        <f>(F18-E18)*C18</f>
        <v>4000</v>
      </c>
      <c r="I18" s="16">
        <v>0</v>
      </c>
      <c r="J18" s="17">
        <f t="shared" si="1"/>
        <v>4000</v>
      </c>
    </row>
    <row r="19" spans="1:10">
      <c r="A19" s="12">
        <v>43418</v>
      </c>
      <c r="B19" s="13" t="s">
        <v>49</v>
      </c>
      <c r="C19" s="14">
        <v>1250</v>
      </c>
      <c r="D19" s="13" t="s">
        <v>5</v>
      </c>
      <c r="E19" s="13">
        <v>375</v>
      </c>
      <c r="F19" s="13">
        <v>377.5</v>
      </c>
      <c r="G19" s="14">
        <v>381</v>
      </c>
      <c r="H19" s="15">
        <f>(F19-E19)*C19</f>
        <v>3125</v>
      </c>
      <c r="I19" s="16">
        <f>(G19-F19)*C19</f>
        <v>4375</v>
      </c>
      <c r="J19" s="17">
        <f t="shared" si="1"/>
        <v>7500</v>
      </c>
    </row>
    <row r="20" spans="1:10">
      <c r="A20" s="12">
        <v>43417</v>
      </c>
      <c r="B20" s="13" t="s">
        <v>50</v>
      </c>
      <c r="C20" s="14">
        <v>1500</v>
      </c>
      <c r="D20" s="13" t="s">
        <v>1</v>
      </c>
      <c r="E20" s="13">
        <v>254</v>
      </c>
      <c r="F20" s="14">
        <v>251.3</v>
      </c>
      <c r="G20" s="13">
        <v>247</v>
      </c>
      <c r="H20" s="15">
        <f t="shared" ref="H20" si="8">(E20-F20)*C20</f>
        <v>4049.9999999999827</v>
      </c>
      <c r="I20" s="16">
        <v>0</v>
      </c>
      <c r="J20" s="17">
        <f t="shared" si="1"/>
        <v>4049.9999999999827</v>
      </c>
    </row>
    <row r="21" spans="1:10">
      <c r="A21" s="12">
        <v>43417</v>
      </c>
      <c r="B21" s="13" t="s">
        <v>51</v>
      </c>
      <c r="C21" s="14">
        <v>300</v>
      </c>
      <c r="D21" s="13" t="s">
        <v>1</v>
      </c>
      <c r="E21" s="13">
        <v>1475</v>
      </c>
      <c r="F21" s="14">
        <v>1465</v>
      </c>
      <c r="G21" s="13">
        <v>1450</v>
      </c>
      <c r="H21" s="15">
        <f>-(1475-1491.1)*C21</f>
        <v>4829.9999999999727</v>
      </c>
      <c r="I21" s="16">
        <f t="shared" ref="I21" si="9">(F21-G21)*C21</f>
        <v>4500</v>
      </c>
      <c r="J21" s="17">
        <f t="shared" si="1"/>
        <v>9329.9999999999727</v>
      </c>
    </row>
    <row r="22" spans="1:10">
      <c r="A22" s="12">
        <v>43416</v>
      </c>
      <c r="B22" s="13" t="s">
        <v>41</v>
      </c>
      <c r="C22" s="14">
        <v>200</v>
      </c>
      <c r="D22" s="13" t="s">
        <v>1</v>
      </c>
      <c r="E22" s="13">
        <v>3825</v>
      </c>
      <c r="F22" s="14">
        <v>3810</v>
      </c>
      <c r="G22" s="13">
        <v>3785</v>
      </c>
      <c r="H22" s="15">
        <f t="shared" ref="H22:H25" si="10">(E22-F22)*C22</f>
        <v>3000</v>
      </c>
      <c r="I22" s="16">
        <f>(F22-G22)*C22</f>
        <v>5000</v>
      </c>
      <c r="J22" s="17">
        <f t="shared" si="1"/>
        <v>8000</v>
      </c>
    </row>
    <row r="23" spans="1:10">
      <c r="A23" s="12">
        <v>43416</v>
      </c>
      <c r="B23" s="13" t="s">
        <v>52</v>
      </c>
      <c r="C23" s="14">
        <v>1000</v>
      </c>
      <c r="D23" s="13" t="s">
        <v>1</v>
      </c>
      <c r="E23" s="13">
        <v>782</v>
      </c>
      <c r="F23" s="14">
        <v>778</v>
      </c>
      <c r="G23" s="13">
        <v>772</v>
      </c>
      <c r="H23" s="15">
        <f t="shared" si="10"/>
        <v>4000</v>
      </c>
      <c r="I23" s="16">
        <v>0</v>
      </c>
      <c r="J23" s="17">
        <f t="shared" si="1"/>
        <v>4000</v>
      </c>
    </row>
    <row r="24" spans="1:10">
      <c r="A24" s="12">
        <v>43413</v>
      </c>
      <c r="B24" s="13" t="s">
        <v>53</v>
      </c>
      <c r="C24" s="14">
        <v>2250</v>
      </c>
      <c r="D24" s="13" t="s">
        <v>1</v>
      </c>
      <c r="E24" s="13">
        <v>212.5</v>
      </c>
      <c r="F24" s="14">
        <v>211</v>
      </c>
      <c r="G24" s="13">
        <v>209</v>
      </c>
      <c r="H24" s="15">
        <f t="shared" si="10"/>
        <v>3375</v>
      </c>
      <c r="I24" s="16">
        <v>0</v>
      </c>
      <c r="J24" s="17">
        <f t="shared" si="1"/>
        <v>3375</v>
      </c>
    </row>
    <row r="25" spans="1:10">
      <c r="A25" s="12">
        <v>43413</v>
      </c>
      <c r="B25" s="13" t="s">
        <v>54</v>
      </c>
      <c r="C25" s="14">
        <v>400</v>
      </c>
      <c r="D25" s="13" t="s">
        <v>1</v>
      </c>
      <c r="E25" s="13">
        <v>1045</v>
      </c>
      <c r="F25" s="14">
        <v>1037</v>
      </c>
      <c r="G25" s="13">
        <v>1028</v>
      </c>
      <c r="H25" s="15">
        <f t="shared" si="10"/>
        <v>3200</v>
      </c>
      <c r="I25" s="16">
        <f>(F25-G25)*C25</f>
        <v>3600</v>
      </c>
      <c r="J25" s="17">
        <f t="shared" si="1"/>
        <v>6800</v>
      </c>
    </row>
    <row r="26" spans="1:10">
      <c r="A26" s="12">
        <v>43410</v>
      </c>
      <c r="B26" s="13" t="s">
        <v>55</v>
      </c>
      <c r="C26" s="14">
        <v>1300</v>
      </c>
      <c r="D26" s="13" t="s">
        <v>1</v>
      </c>
      <c r="E26" s="13">
        <v>358</v>
      </c>
      <c r="F26" s="14">
        <v>355</v>
      </c>
      <c r="G26" s="13">
        <v>350</v>
      </c>
      <c r="H26" s="15">
        <f>(E26-F26)*C26</f>
        <v>3900</v>
      </c>
      <c r="I26" s="16">
        <v>0</v>
      </c>
      <c r="J26" s="17">
        <f t="shared" si="1"/>
        <v>3900</v>
      </c>
    </row>
    <row r="27" spans="1:10">
      <c r="A27" s="12">
        <v>43410</v>
      </c>
      <c r="B27" s="13" t="s">
        <v>36</v>
      </c>
      <c r="C27" s="14">
        <v>500</v>
      </c>
      <c r="D27" s="13" t="s">
        <v>5</v>
      </c>
      <c r="E27" s="13">
        <v>1107</v>
      </c>
      <c r="F27" s="13">
        <v>1113</v>
      </c>
      <c r="G27" s="14">
        <v>1120</v>
      </c>
      <c r="H27" s="15">
        <f>(F27-E27)*C27</f>
        <v>3000</v>
      </c>
      <c r="I27" s="16">
        <v>0</v>
      </c>
      <c r="J27" s="17">
        <f t="shared" si="1"/>
        <v>3000</v>
      </c>
    </row>
    <row r="28" spans="1:10">
      <c r="A28" s="12">
        <v>43409</v>
      </c>
      <c r="B28" s="13" t="s">
        <v>56</v>
      </c>
      <c r="C28" s="14">
        <v>500</v>
      </c>
      <c r="D28" s="13" t="s">
        <v>1</v>
      </c>
      <c r="E28" s="13">
        <v>1060</v>
      </c>
      <c r="F28" s="14">
        <v>1054</v>
      </c>
      <c r="G28" s="13">
        <v>1047</v>
      </c>
      <c r="H28" s="15">
        <f>(E28-F28)*C28</f>
        <v>3000</v>
      </c>
      <c r="I28" s="16">
        <v>0</v>
      </c>
      <c r="J28" s="17">
        <f t="shared" si="1"/>
        <v>3000</v>
      </c>
    </row>
    <row r="29" spans="1:10">
      <c r="A29" s="12">
        <v>43409</v>
      </c>
      <c r="B29" s="13" t="s">
        <v>57</v>
      </c>
      <c r="C29" s="14">
        <v>750</v>
      </c>
      <c r="D29" s="13" t="s">
        <v>1</v>
      </c>
      <c r="E29" s="13">
        <v>848</v>
      </c>
      <c r="F29" s="14">
        <v>844</v>
      </c>
      <c r="G29" s="13">
        <v>838</v>
      </c>
      <c r="H29" s="15">
        <f>(848-854.1)*C29</f>
        <v>-4575.0000000000173</v>
      </c>
      <c r="I29" s="16">
        <v>0</v>
      </c>
      <c r="J29" s="17">
        <f t="shared" si="1"/>
        <v>-4575.0000000000173</v>
      </c>
    </row>
    <row r="30" spans="1:10">
      <c r="A30" s="12">
        <v>43409</v>
      </c>
      <c r="B30" s="13" t="s">
        <v>43</v>
      </c>
      <c r="C30" s="14">
        <v>1500</v>
      </c>
      <c r="D30" s="13" t="s">
        <v>5</v>
      </c>
      <c r="E30" s="13">
        <v>353</v>
      </c>
      <c r="F30" s="13">
        <v>355</v>
      </c>
      <c r="G30" s="14">
        <v>359</v>
      </c>
      <c r="H30" s="15">
        <f>(F30-E30)*C30</f>
        <v>3000</v>
      </c>
      <c r="I30" s="16">
        <f>(G30-F30)*C30</f>
        <v>6000</v>
      </c>
      <c r="J30" s="17">
        <f t="shared" si="1"/>
        <v>9000</v>
      </c>
    </row>
    <row r="31" spans="1:10">
      <c r="A31" s="12">
        <v>43406</v>
      </c>
      <c r="B31" s="13" t="s">
        <v>58</v>
      </c>
      <c r="C31" s="14">
        <v>700</v>
      </c>
      <c r="D31" s="13" t="s">
        <v>1</v>
      </c>
      <c r="E31" s="13">
        <v>857</v>
      </c>
      <c r="F31" s="14">
        <v>853</v>
      </c>
      <c r="G31" s="13">
        <v>848</v>
      </c>
      <c r="H31" s="15">
        <f>(857-863.1)*C31</f>
        <v>-4270.0000000000164</v>
      </c>
      <c r="I31" s="16">
        <v>0</v>
      </c>
      <c r="J31" s="17">
        <f t="shared" si="1"/>
        <v>-4270.0000000000164</v>
      </c>
    </row>
    <row r="32" spans="1:10">
      <c r="A32" s="12">
        <v>43406</v>
      </c>
      <c r="B32" s="13" t="s">
        <v>59</v>
      </c>
      <c r="C32" s="14">
        <v>7500</v>
      </c>
      <c r="D32" s="13" t="s">
        <v>5</v>
      </c>
      <c r="E32" s="13">
        <v>70.400000000000006</v>
      </c>
      <c r="F32" s="13">
        <v>71</v>
      </c>
      <c r="G32" s="14">
        <v>72</v>
      </c>
      <c r="H32" s="15">
        <f>(F32-E32)*C32</f>
        <v>4499.9999999999573</v>
      </c>
      <c r="I32" s="16">
        <v>0</v>
      </c>
      <c r="J32" s="17">
        <f t="shared" si="1"/>
        <v>4499.9999999999573</v>
      </c>
    </row>
    <row r="33" spans="1:10">
      <c r="A33" s="12">
        <v>43405</v>
      </c>
      <c r="B33" s="13" t="s">
        <v>49</v>
      </c>
      <c r="C33" s="14">
        <v>1250</v>
      </c>
      <c r="D33" s="13" t="s">
        <v>1</v>
      </c>
      <c r="E33" s="13">
        <v>376</v>
      </c>
      <c r="F33" s="14">
        <v>373</v>
      </c>
      <c r="G33" s="13">
        <v>369</v>
      </c>
      <c r="H33" s="15">
        <f t="shared" ref="H33:H34" si="11">(E33-F33)*C33</f>
        <v>3750</v>
      </c>
      <c r="I33" s="16">
        <v>0</v>
      </c>
      <c r="J33" s="17">
        <f t="shared" si="1"/>
        <v>3750</v>
      </c>
    </row>
    <row r="34" spans="1:10">
      <c r="A34" s="12">
        <v>43405</v>
      </c>
      <c r="B34" s="13" t="s">
        <v>55</v>
      </c>
      <c r="C34" s="14">
        <v>1300</v>
      </c>
      <c r="D34" s="13" t="s">
        <v>1</v>
      </c>
      <c r="E34" s="13">
        <v>362</v>
      </c>
      <c r="F34" s="14">
        <v>359</v>
      </c>
      <c r="G34" s="13">
        <v>355</v>
      </c>
      <c r="H34" s="15">
        <f t="shared" si="11"/>
        <v>3900</v>
      </c>
      <c r="I34" s="16">
        <f t="shared" ref="I34" si="12">(F34-G34)*C34</f>
        <v>5200</v>
      </c>
      <c r="J34" s="17">
        <f t="shared" si="1"/>
        <v>9100</v>
      </c>
    </row>
  </sheetData>
  <conditionalFormatting sqref="J33:J34">
    <cfRule type="cellIs" dxfId="22" priority="23" operator="lessThan">
      <formula>0</formula>
    </cfRule>
  </conditionalFormatting>
  <conditionalFormatting sqref="J32">
    <cfRule type="cellIs" dxfId="21" priority="22" operator="lessThan">
      <formula>0</formula>
    </cfRule>
  </conditionalFormatting>
  <conditionalFormatting sqref="J31">
    <cfRule type="cellIs" dxfId="20" priority="21" operator="lessThan">
      <formula>0</formula>
    </cfRule>
  </conditionalFormatting>
  <conditionalFormatting sqref="J30">
    <cfRule type="cellIs" dxfId="19" priority="20" operator="lessThan">
      <formula>0</formula>
    </cfRule>
  </conditionalFormatting>
  <conditionalFormatting sqref="J29">
    <cfRule type="cellIs" dxfId="18" priority="19" operator="lessThan">
      <formula>0</formula>
    </cfRule>
  </conditionalFormatting>
  <conditionalFormatting sqref="J28">
    <cfRule type="cellIs" dxfId="17" priority="18" operator="lessThan">
      <formula>0</formula>
    </cfRule>
  </conditionalFormatting>
  <conditionalFormatting sqref="J27">
    <cfRule type="cellIs" dxfId="16" priority="17" operator="lessThan">
      <formula>0</formula>
    </cfRule>
  </conditionalFormatting>
  <conditionalFormatting sqref="J26">
    <cfRule type="cellIs" dxfId="15" priority="16" operator="lessThan">
      <formula>0</formula>
    </cfRule>
  </conditionalFormatting>
  <conditionalFormatting sqref="J24:J25">
    <cfRule type="cellIs" dxfId="14" priority="15" operator="lessThan">
      <formula>0</formula>
    </cfRule>
  </conditionalFormatting>
  <conditionalFormatting sqref="J23">
    <cfRule type="cellIs" dxfId="13" priority="14" operator="lessThan">
      <formula>0</formula>
    </cfRule>
  </conditionalFormatting>
  <conditionalFormatting sqref="J22">
    <cfRule type="cellIs" dxfId="12" priority="13" operator="lessThan">
      <formula>0</formula>
    </cfRule>
  </conditionalFormatting>
  <conditionalFormatting sqref="J20:J21">
    <cfRule type="cellIs" dxfId="11" priority="12" operator="lessThan">
      <formula>0</formula>
    </cfRule>
  </conditionalFormatting>
  <conditionalFormatting sqref="J19">
    <cfRule type="cellIs" dxfId="10" priority="11" operator="lessThan">
      <formula>0</formula>
    </cfRule>
  </conditionalFormatting>
  <conditionalFormatting sqref="J18">
    <cfRule type="cellIs" dxfId="9" priority="10" operator="lessThan">
      <formula>0</formula>
    </cfRule>
  </conditionalFormatting>
  <conditionalFormatting sqref="J17">
    <cfRule type="cellIs" dxfId="8" priority="9" operator="lessThan">
      <formula>0</formula>
    </cfRule>
  </conditionalFormatting>
  <conditionalFormatting sqref="J16">
    <cfRule type="cellIs" dxfId="7" priority="8" operator="lessThan">
      <formula>0</formula>
    </cfRule>
  </conditionalFormatting>
  <conditionalFormatting sqref="J15">
    <cfRule type="cellIs" dxfId="6" priority="7" operator="lessThan">
      <formula>0</formula>
    </cfRule>
  </conditionalFormatting>
  <conditionalFormatting sqref="J13:J14">
    <cfRule type="cellIs" dxfId="5" priority="6" operator="lessThan">
      <formula>0</formula>
    </cfRule>
  </conditionalFormatting>
  <conditionalFormatting sqref="J12">
    <cfRule type="cellIs" dxfId="4" priority="5" operator="lessThan">
      <formula>0</formula>
    </cfRule>
  </conditionalFormatting>
  <conditionalFormatting sqref="J10:J11">
    <cfRule type="cellIs" dxfId="3" priority="4" operator="lessThan">
      <formula>0</formula>
    </cfRule>
  </conditionalFormatting>
  <conditionalFormatting sqref="J7:J9">
    <cfRule type="cellIs" dxfId="2" priority="3" operator="lessThan">
      <formula>0</formula>
    </cfRule>
  </conditionalFormatting>
  <conditionalFormatting sqref="J6">
    <cfRule type="cellIs" dxfId="1" priority="2" operator="lessThan">
      <formula>0</formula>
    </cfRule>
  </conditionalFormatting>
  <conditionalFormatting sqref="J2:J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A4" sqref="A4"/>
    </sheetView>
  </sheetViews>
  <sheetFormatPr defaultRowHeight="15"/>
  <cols>
    <col min="1" max="1" width="11.140625" bestFit="1" customWidth="1"/>
    <col min="2" max="2" width="14.5703125" bestFit="1" customWidth="1"/>
    <col min="3" max="3" width="15.28515625" bestFit="1" customWidth="1"/>
    <col min="4" max="4" width="9.5703125" customWidth="1"/>
    <col min="5" max="5" width="10.140625" bestFit="1" customWidth="1"/>
    <col min="10" max="12" width="12.140625" bestFit="1" customWidth="1"/>
    <col min="13" max="13" width="16.140625" bestFit="1" customWidth="1"/>
  </cols>
  <sheetData>
    <row r="1" spans="1:13">
      <c r="A1" s="19" t="s">
        <v>23</v>
      </c>
      <c r="B1" s="19" t="s">
        <v>24</v>
      </c>
      <c r="C1" s="19" t="s">
        <v>60</v>
      </c>
      <c r="D1" s="19" t="s">
        <v>61</v>
      </c>
      <c r="E1" s="19" t="s">
        <v>25</v>
      </c>
      <c r="F1" s="19" t="s">
        <v>27</v>
      </c>
      <c r="G1" s="19" t="s">
        <v>28</v>
      </c>
      <c r="H1" s="19" t="s">
        <v>29</v>
      </c>
      <c r="I1" s="19" t="s">
        <v>30</v>
      </c>
      <c r="J1" s="19" t="s">
        <v>31</v>
      </c>
      <c r="K1" s="19" t="s">
        <v>32</v>
      </c>
      <c r="L1" s="19" t="s">
        <v>33</v>
      </c>
      <c r="M1" s="19" t="s">
        <v>34</v>
      </c>
    </row>
    <row r="2" spans="1:13">
      <c r="A2" s="20">
        <v>43438</v>
      </c>
      <c r="B2" s="21" t="s">
        <v>53</v>
      </c>
      <c r="C2" s="22">
        <v>210</v>
      </c>
      <c r="D2" s="22" t="s">
        <v>62</v>
      </c>
      <c r="E2" s="23">
        <v>2250</v>
      </c>
      <c r="F2" s="23">
        <v>6</v>
      </c>
      <c r="G2" s="23">
        <v>6.8</v>
      </c>
      <c r="H2" s="23">
        <v>7.8</v>
      </c>
      <c r="I2" s="24">
        <v>0</v>
      </c>
      <c r="J2" s="25">
        <f t="shared" ref="J2" si="0">(G2-F2)*E2</f>
        <v>1799.9999999999995</v>
      </c>
      <c r="K2" s="26">
        <v>0</v>
      </c>
      <c r="L2" s="26">
        <v>0</v>
      </c>
      <c r="M2" s="26">
        <f t="shared" ref="M2:M33" si="1">(J2+K2)</f>
        <v>1799.9999999999995</v>
      </c>
    </row>
    <row r="3" spans="1:13">
      <c r="A3" s="20">
        <v>43437</v>
      </c>
      <c r="B3" s="21" t="s">
        <v>63</v>
      </c>
      <c r="C3" s="22">
        <v>740</v>
      </c>
      <c r="D3" s="22" t="s">
        <v>62</v>
      </c>
      <c r="E3" s="23">
        <v>1200</v>
      </c>
      <c r="F3" s="23">
        <v>27</v>
      </c>
      <c r="G3" s="23">
        <v>29</v>
      </c>
      <c r="H3" s="23">
        <v>33</v>
      </c>
      <c r="I3" s="24">
        <v>0</v>
      </c>
      <c r="J3" s="25">
        <f>(G3-F3)*E3</f>
        <v>2400</v>
      </c>
      <c r="K3" s="26">
        <v>0</v>
      </c>
      <c r="L3" s="26">
        <v>0</v>
      </c>
      <c r="M3" s="26">
        <f t="shared" si="1"/>
        <v>2400</v>
      </c>
    </row>
    <row r="4" spans="1:13">
      <c r="A4" s="20">
        <v>43437</v>
      </c>
      <c r="B4" s="21" t="s">
        <v>36</v>
      </c>
      <c r="C4" s="22">
        <v>1160</v>
      </c>
      <c r="D4" s="22" t="s">
        <v>62</v>
      </c>
      <c r="E4" s="23">
        <v>500</v>
      </c>
      <c r="F4" s="23">
        <v>36</v>
      </c>
      <c r="G4" s="23">
        <v>39</v>
      </c>
      <c r="H4" s="23">
        <v>44</v>
      </c>
      <c r="I4" s="24">
        <v>0</v>
      </c>
      <c r="J4" s="25">
        <f t="shared" ref="J4:J5" si="2">(G4-F4)*E4</f>
        <v>1500</v>
      </c>
      <c r="K4" s="26">
        <v>0</v>
      </c>
      <c r="L4" s="26">
        <v>0</v>
      </c>
      <c r="M4" s="26">
        <f t="shared" si="1"/>
        <v>1500</v>
      </c>
    </row>
    <row r="5" spans="1:13">
      <c r="A5" s="20">
        <v>43433</v>
      </c>
      <c r="B5" s="21" t="s">
        <v>64</v>
      </c>
      <c r="C5" s="22">
        <v>200</v>
      </c>
      <c r="D5" s="22" t="s">
        <v>65</v>
      </c>
      <c r="E5" s="23">
        <v>1750</v>
      </c>
      <c r="F5" s="23">
        <v>10</v>
      </c>
      <c r="G5" s="23">
        <v>11</v>
      </c>
      <c r="H5" s="23">
        <v>13</v>
      </c>
      <c r="I5" s="24">
        <v>0</v>
      </c>
      <c r="J5" s="25">
        <f t="shared" si="2"/>
        <v>1750</v>
      </c>
      <c r="K5" s="26">
        <v>0</v>
      </c>
      <c r="L5" s="26">
        <v>0</v>
      </c>
      <c r="M5" s="26">
        <f t="shared" si="1"/>
        <v>1750</v>
      </c>
    </row>
    <row r="6" spans="1:13">
      <c r="A6" s="20">
        <v>43433</v>
      </c>
      <c r="B6" s="21" t="s">
        <v>66</v>
      </c>
      <c r="C6" s="22">
        <v>480</v>
      </c>
      <c r="D6" s="22" t="s">
        <v>62</v>
      </c>
      <c r="E6" s="23">
        <v>1100</v>
      </c>
      <c r="F6" s="23">
        <v>21</v>
      </c>
      <c r="G6" s="23">
        <v>22.5</v>
      </c>
      <c r="H6" s="23">
        <v>24.5</v>
      </c>
      <c r="I6" s="24">
        <v>0</v>
      </c>
      <c r="J6" s="25">
        <f>(16.8-20)*E6</f>
        <v>-3519.9999999999991</v>
      </c>
      <c r="K6" s="26">
        <v>0</v>
      </c>
      <c r="L6" s="26">
        <v>0</v>
      </c>
      <c r="M6" s="26">
        <f t="shared" si="1"/>
        <v>-3519.9999999999991</v>
      </c>
    </row>
    <row r="7" spans="1:13">
      <c r="A7" s="20">
        <v>43432</v>
      </c>
      <c r="B7" s="21" t="s">
        <v>67</v>
      </c>
      <c r="C7" s="22">
        <v>660</v>
      </c>
      <c r="D7" s="22" t="s">
        <v>65</v>
      </c>
      <c r="E7" s="23">
        <v>1000</v>
      </c>
      <c r="F7" s="23">
        <v>7</v>
      </c>
      <c r="G7" s="23">
        <v>8.5</v>
      </c>
      <c r="H7" s="23">
        <v>11</v>
      </c>
      <c r="I7" s="24">
        <v>0</v>
      </c>
      <c r="J7" s="25">
        <f t="shared" ref="J7:J15" si="3">(G7-F7)*E7</f>
        <v>1500</v>
      </c>
      <c r="K7" s="26">
        <f>(H7-G7)*E7</f>
        <v>2500</v>
      </c>
      <c r="L7" s="26">
        <v>0</v>
      </c>
      <c r="M7" s="26">
        <f t="shared" si="1"/>
        <v>4000</v>
      </c>
    </row>
    <row r="8" spans="1:13">
      <c r="A8" s="20">
        <v>43431</v>
      </c>
      <c r="B8" s="21" t="s">
        <v>68</v>
      </c>
      <c r="C8" s="22">
        <v>1160</v>
      </c>
      <c r="D8" s="22" t="s">
        <v>62</v>
      </c>
      <c r="E8" s="23">
        <v>800</v>
      </c>
      <c r="F8" s="23">
        <v>20</v>
      </c>
      <c r="G8" s="23">
        <v>22</v>
      </c>
      <c r="H8" s="23">
        <v>25</v>
      </c>
      <c r="I8" s="24">
        <v>0</v>
      </c>
      <c r="J8" s="25">
        <f>(16.8-20)*E8</f>
        <v>-2559.9999999999995</v>
      </c>
      <c r="K8" s="26">
        <v>0</v>
      </c>
      <c r="L8" s="26">
        <v>0</v>
      </c>
      <c r="M8" s="26">
        <f t="shared" si="1"/>
        <v>-2559.9999999999995</v>
      </c>
    </row>
    <row r="9" spans="1:13">
      <c r="A9" s="20">
        <v>43431</v>
      </c>
      <c r="B9" s="21" t="s">
        <v>69</v>
      </c>
      <c r="C9" s="22">
        <v>255</v>
      </c>
      <c r="D9" s="22" t="s">
        <v>65</v>
      </c>
      <c r="E9" s="23">
        <v>2000</v>
      </c>
      <c r="F9" s="23">
        <v>2.8</v>
      </c>
      <c r="G9" s="23">
        <v>3.5</v>
      </c>
      <c r="H9" s="23">
        <v>4.5</v>
      </c>
      <c r="I9" s="24">
        <v>0</v>
      </c>
      <c r="J9" s="25">
        <f t="shared" si="3"/>
        <v>1400.0000000000005</v>
      </c>
      <c r="K9" s="26">
        <v>0</v>
      </c>
      <c r="L9" s="26">
        <v>0</v>
      </c>
      <c r="M9" s="26">
        <f t="shared" si="1"/>
        <v>1400.0000000000005</v>
      </c>
    </row>
    <row r="10" spans="1:13">
      <c r="A10" s="20">
        <v>43430</v>
      </c>
      <c r="B10" s="21" t="s">
        <v>50</v>
      </c>
      <c r="C10" s="22">
        <v>240</v>
      </c>
      <c r="D10" s="22" t="s">
        <v>62</v>
      </c>
      <c r="E10" s="23">
        <v>1500</v>
      </c>
      <c r="F10" s="23">
        <v>7.5</v>
      </c>
      <c r="G10" s="23">
        <v>8.5</v>
      </c>
      <c r="H10" s="23">
        <v>10</v>
      </c>
      <c r="I10" s="24">
        <v>0</v>
      </c>
      <c r="J10" s="25">
        <f t="shared" si="3"/>
        <v>1500</v>
      </c>
      <c r="K10" s="26">
        <f>(H10-G10)*E10</f>
        <v>2250</v>
      </c>
      <c r="L10" s="26">
        <v>0</v>
      </c>
      <c r="M10" s="26">
        <f t="shared" si="1"/>
        <v>3750</v>
      </c>
    </row>
    <row r="11" spans="1:13">
      <c r="A11" s="20">
        <v>43426</v>
      </c>
      <c r="B11" s="21" t="s">
        <v>70</v>
      </c>
      <c r="C11" s="22">
        <v>540</v>
      </c>
      <c r="D11" s="22" t="s">
        <v>62</v>
      </c>
      <c r="E11" s="23">
        <v>1000</v>
      </c>
      <c r="F11" s="23">
        <v>12.5</v>
      </c>
      <c r="G11" s="23">
        <v>14</v>
      </c>
      <c r="H11" s="23">
        <v>16</v>
      </c>
      <c r="I11" s="24">
        <v>0</v>
      </c>
      <c r="J11" s="25">
        <f t="shared" si="3"/>
        <v>1500</v>
      </c>
      <c r="K11" s="26">
        <v>0</v>
      </c>
      <c r="L11" s="26">
        <v>0</v>
      </c>
      <c r="M11" s="26">
        <f t="shared" si="1"/>
        <v>1500</v>
      </c>
    </row>
    <row r="12" spans="1:13">
      <c r="A12" s="20">
        <v>43425</v>
      </c>
      <c r="B12" s="21" t="s">
        <v>71</v>
      </c>
      <c r="C12" s="22">
        <v>700</v>
      </c>
      <c r="D12" s="22" t="s">
        <v>62</v>
      </c>
      <c r="E12" s="23">
        <v>1200</v>
      </c>
      <c r="F12" s="23">
        <v>17</v>
      </c>
      <c r="G12" s="23">
        <v>18.399999999999999</v>
      </c>
      <c r="H12" s="23">
        <v>20.5</v>
      </c>
      <c r="I12" s="24">
        <v>0</v>
      </c>
      <c r="J12" s="25">
        <f t="shared" si="3"/>
        <v>1679.9999999999982</v>
      </c>
      <c r="K12" s="26">
        <v>0</v>
      </c>
      <c r="L12" s="26">
        <v>0</v>
      </c>
      <c r="M12" s="26">
        <f t="shared" si="1"/>
        <v>1679.9999999999982</v>
      </c>
    </row>
    <row r="13" spans="1:13">
      <c r="A13" s="20">
        <v>43423</v>
      </c>
      <c r="B13" s="21" t="s">
        <v>52</v>
      </c>
      <c r="C13" s="22">
        <v>780</v>
      </c>
      <c r="D13" s="22" t="s">
        <v>65</v>
      </c>
      <c r="E13" s="23">
        <v>1000</v>
      </c>
      <c r="F13" s="23">
        <v>19.100000000000001</v>
      </c>
      <c r="G13" s="23">
        <v>20.6</v>
      </c>
      <c r="H13" s="23">
        <v>23</v>
      </c>
      <c r="I13" s="24">
        <v>0</v>
      </c>
      <c r="J13" s="25">
        <f t="shared" si="3"/>
        <v>1500</v>
      </c>
      <c r="K13" s="26">
        <v>0</v>
      </c>
      <c r="L13" s="26">
        <v>0</v>
      </c>
      <c r="M13" s="26">
        <f t="shared" si="1"/>
        <v>1500</v>
      </c>
    </row>
    <row r="14" spans="1:13">
      <c r="A14" s="20">
        <v>43423</v>
      </c>
      <c r="B14" s="21" t="s">
        <v>72</v>
      </c>
      <c r="C14" s="22">
        <v>180</v>
      </c>
      <c r="D14" s="22" t="s">
        <v>62</v>
      </c>
      <c r="E14" s="23">
        <v>1500</v>
      </c>
      <c r="F14" s="23">
        <v>6</v>
      </c>
      <c r="G14" s="23">
        <v>7</v>
      </c>
      <c r="H14" s="23">
        <v>8.5</v>
      </c>
      <c r="I14" s="24">
        <v>0</v>
      </c>
      <c r="J14" s="25">
        <f t="shared" si="3"/>
        <v>1500</v>
      </c>
      <c r="K14" s="26">
        <v>0</v>
      </c>
      <c r="L14" s="26">
        <v>0</v>
      </c>
      <c r="M14" s="26">
        <f t="shared" si="1"/>
        <v>1500</v>
      </c>
    </row>
    <row r="15" spans="1:13">
      <c r="A15" s="20">
        <v>43423</v>
      </c>
      <c r="B15" s="21" t="s">
        <v>73</v>
      </c>
      <c r="C15" s="22">
        <v>140</v>
      </c>
      <c r="D15" s="22" t="s">
        <v>62</v>
      </c>
      <c r="E15" s="23">
        <v>3000</v>
      </c>
      <c r="F15" s="23">
        <v>3.2</v>
      </c>
      <c r="G15" s="23">
        <v>3.7</v>
      </c>
      <c r="H15" s="23">
        <v>4.7</v>
      </c>
      <c r="I15" s="24">
        <v>0</v>
      </c>
      <c r="J15" s="25">
        <f t="shared" si="3"/>
        <v>1500</v>
      </c>
      <c r="K15" s="26">
        <f>(H15-G15)*E15</f>
        <v>3000</v>
      </c>
      <c r="L15" s="26">
        <v>0</v>
      </c>
      <c r="M15" s="26">
        <f t="shared" si="1"/>
        <v>4500</v>
      </c>
    </row>
    <row r="16" spans="1:13">
      <c r="A16" s="20">
        <v>43423</v>
      </c>
      <c r="B16" s="21" t="s">
        <v>74</v>
      </c>
      <c r="C16" s="22">
        <v>340</v>
      </c>
      <c r="D16" s="22" t="s">
        <v>62</v>
      </c>
      <c r="E16" s="23">
        <v>2500</v>
      </c>
      <c r="F16" s="23">
        <v>6.6</v>
      </c>
      <c r="G16" s="23">
        <v>7.3</v>
      </c>
      <c r="H16" s="23">
        <v>8.3000000000000007</v>
      </c>
      <c r="I16" s="24">
        <v>0</v>
      </c>
      <c r="J16" s="25">
        <f>(5.6-F16)*E16</f>
        <v>-2500</v>
      </c>
      <c r="K16" s="26">
        <v>0</v>
      </c>
      <c r="L16" s="26">
        <v>0</v>
      </c>
      <c r="M16" s="26">
        <f t="shared" si="1"/>
        <v>-2500</v>
      </c>
    </row>
    <row r="17" spans="1:13">
      <c r="A17" s="20">
        <v>43419</v>
      </c>
      <c r="B17" s="21" t="s">
        <v>75</v>
      </c>
      <c r="C17" s="22">
        <v>440</v>
      </c>
      <c r="D17" s="22" t="s">
        <v>65</v>
      </c>
      <c r="E17" s="23">
        <v>1250</v>
      </c>
      <c r="F17" s="23">
        <v>13</v>
      </c>
      <c r="G17" s="23">
        <v>14.2</v>
      </c>
      <c r="H17" s="23">
        <v>16</v>
      </c>
      <c r="I17" s="24">
        <v>0</v>
      </c>
      <c r="J17" s="25">
        <f t="shared" ref="J17:J29" si="4">(G17-F17)*E17</f>
        <v>1499.9999999999991</v>
      </c>
      <c r="K17" s="26">
        <f>(H17-G17)*E17</f>
        <v>2250.0000000000009</v>
      </c>
      <c r="L17" s="26">
        <v>0</v>
      </c>
      <c r="M17" s="26">
        <f t="shared" si="1"/>
        <v>3750</v>
      </c>
    </row>
    <row r="18" spans="1:13">
      <c r="A18" s="20">
        <v>43418</v>
      </c>
      <c r="B18" s="21" t="s">
        <v>41</v>
      </c>
      <c r="C18" s="22">
        <v>3900</v>
      </c>
      <c r="D18" s="22" t="s">
        <v>65</v>
      </c>
      <c r="E18" s="23">
        <v>200</v>
      </c>
      <c r="F18" s="23">
        <v>79</v>
      </c>
      <c r="G18" s="23">
        <v>87</v>
      </c>
      <c r="H18" s="23">
        <v>100</v>
      </c>
      <c r="I18" s="24">
        <v>0</v>
      </c>
      <c r="J18" s="25">
        <f t="shared" si="4"/>
        <v>1600</v>
      </c>
      <c r="K18" s="26">
        <f>(H18-G18)*E18</f>
        <v>2600</v>
      </c>
      <c r="L18" s="26">
        <v>0</v>
      </c>
      <c r="M18" s="26">
        <f t="shared" si="1"/>
        <v>4200</v>
      </c>
    </row>
    <row r="19" spans="1:13">
      <c r="A19" s="20">
        <v>43418</v>
      </c>
      <c r="B19" s="21" t="s">
        <v>76</v>
      </c>
      <c r="C19" s="22">
        <v>90</v>
      </c>
      <c r="D19" s="22" t="s">
        <v>65</v>
      </c>
      <c r="E19" s="23">
        <v>6000</v>
      </c>
      <c r="F19" s="23">
        <v>2.6</v>
      </c>
      <c r="G19" s="23">
        <v>3</v>
      </c>
      <c r="H19" s="23">
        <v>3.7</v>
      </c>
      <c r="I19" s="24">
        <v>0</v>
      </c>
      <c r="J19" s="25">
        <f t="shared" si="4"/>
        <v>2399.9999999999995</v>
      </c>
      <c r="K19" s="26">
        <v>0</v>
      </c>
      <c r="L19" s="26">
        <v>0</v>
      </c>
      <c r="M19" s="26">
        <f t="shared" si="1"/>
        <v>2399.9999999999995</v>
      </c>
    </row>
    <row r="20" spans="1:13">
      <c r="A20" s="20">
        <v>43417</v>
      </c>
      <c r="B20" s="21" t="s">
        <v>77</v>
      </c>
      <c r="C20" s="22">
        <v>580</v>
      </c>
      <c r="D20" s="22" t="s">
        <v>62</v>
      </c>
      <c r="E20" s="23">
        <v>1100</v>
      </c>
      <c r="F20" s="23">
        <v>18.5</v>
      </c>
      <c r="G20" s="23">
        <v>20</v>
      </c>
      <c r="H20" s="23">
        <v>23</v>
      </c>
      <c r="I20" s="24">
        <v>0</v>
      </c>
      <c r="J20" s="25">
        <f t="shared" si="4"/>
        <v>1650</v>
      </c>
      <c r="K20" s="26">
        <f>(H20-G20)*E20</f>
        <v>3300</v>
      </c>
      <c r="L20" s="26">
        <v>0</v>
      </c>
      <c r="M20" s="26">
        <f t="shared" si="1"/>
        <v>4950</v>
      </c>
    </row>
    <row r="21" spans="1:13">
      <c r="A21" s="20">
        <v>43417</v>
      </c>
      <c r="B21" s="21" t="s">
        <v>78</v>
      </c>
      <c r="C21" s="22">
        <v>1100</v>
      </c>
      <c r="D21" s="22" t="s">
        <v>62</v>
      </c>
      <c r="E21" s="23">
        <v>900</v>
      </c>
      <c r="F21" s="23">
        <v>20.6</v>
      </c>
      <c r="G21" s="23">
        <v>22.5</v>
      </c>
      <c r="H21" s="23">
        <v>25.5</v>
      </c>
      <c r="I21" s="24">
        <v>0</v>
      </c>
      <c r="J21" s="25">
        <f t="shared" si="4"/>
        <v>1709.9999999999986</v>
      </c>
      <c r="K21" s="26">
        <v>0</v>
      </c>
      <c r="L21" s="26">
        <v>0</v>
      </c>
      <c r="M21" s="26">
        <f t="shared" si="1"/>
        <v>1709.9999999999986</v>
      </c>
    </row>
    <row r="22" spans="1:13">
      <c r="A22" s="20">
        <v>43416</v>
      </c>
      <c r="B22" s="21" t="s">
        <v>36</v>
      </c>
      <c r="C22" s="22">
        <v>1100</v>
      </c>
      <c r="D22" s="22" t="s">
        <v>62</v>
      </c>
      <c r="E22" s="23">
        <v>500</v>
      </c>
      <c r="F22" s="23">
        <v>34</v>
      </c>
      <c r="G22" s="23">
        <v>37</v>
      </c>
      <c r="H22" s="23">
        <v>42</v>
      </c>
      <c r="I22" s="24">
        <v>0</v>
      </c>
      <c r="J22" s="25">
        <f t="shared" si="4"/>
        <v>1500</v>
      </c>
      <c r="K22" s="26">
        <v>0</v>
      </c>
      <c r="L22" s="26">
        <v>0</v>
      </c>
      <c r="M22" s="26">
        <f t="shared" si="1"/>
        <v>1500</v>
      </c>
    </row>
    <row r="23" spans="1:13">
      <c r="A23" s="20">
        <v>43416</v>
      </c>
      <c r="B23" s="21" t="s">
        <v>36</v>
      </c>
      <c r="C23" s="22">
        <v>1100</v>
      </c>
      <c r="D23" s="22" t="s">
        <v>62</v>
      </c>
      <c r="E23" s="23">
        <v>500</v>
      </c>
      <c r="F23" s="23">
        <v>34</v>
      </c>
      <c r="G23" s="23">
        <v>37</v>
      </c>
      <c r="H23" s="23">
        <v>42</v>
      </c>
      <c r="I23" s="24">
        <v>0</v>
      </c>
      <c r="J23" s="25">
        <f t="shared" si="4"/>
        <v>1500</v>
      </c>
      <c r="K23" s="26">
        <v>0</v>
      </c>
      <c r="L23" s="26">
        <v>0</v>
      </c>
      <c r="M23" s="26">
        <f t="shared" si="1"/>
        <v>1500</v>
      </c>
    </row>
    <row r="24" spans="1:13">
      <c r="A24" s="20">
        <v>43413</v>
      </c>
      <c r="B24" s="21" t="s">
        <v>36</v>
      </c>
      <c r="C24" s="22">
        <v>1100</v>
      </c>
      <c r="D24" s="22" t="s">
        <v>62</v>
      </c>
      <c r="E24" s="23">
        <v>500</v>
      </c>
      <c r="F24" s="23">
        <v>28</v>
      </c>
      <c r="G24" s="23">
        <v>31</v>
      </c>
      <c r="H24" s="23">
        <v>35</v>
      </c>
      <c r="I24" s="24">
        <v>0</v>
      </c>
      <c r="J24" s="25">
        <f t="shared" si="4"/>
        <v>1500</v>
      </c>
      <c r="K24" s="26">
        <v>0</v>
      </c>
      <c r="L24" s="26">
        <v>0</v>
      </c>
      <c r="M24" s="26">
        <f t="shared" si="1"/>
        <v>1500</v>
      </c>
    </row>
    <row r="25" spans="1:13">
      <c r="A25" s="20">
        <v>43413</v>
      </c>
      <c r="B25" s="21" t="s">
        <v>49</v>
      </c>
      <c r="C25" s="22">
        <v>370</v>
      </c>
      <c r="D25" s="22" t="s">
        <v>65</v>
      </c>
      <c r="E25" s="23">
        <v>1250</v>
      </c>
      <c r="F25" s="23">
        <v>13.3</v>
      </c>
      <c r="G25" s="23">
        <v>14.5</v>
      </c>
      <c r="H25" s="23">
        <v>16</v>
      </c>
      <c r="I25" s="24">
        <v>0</v>
      </c>
      <c r="J25" s="25">
        <f t="shared" si="4"/>
        <v>1499.9999999999991</v>
      </c>
      <c r="K25" s="26">
        <v>0</v>
      </c>
      <c r="L25" s="26">
        <v>0</v>
      </c>
      <c r="M25" s="26">
        <f t="shared" si="1"/>
        <v>1499.9999999999991</v>
      </c>
    </row>
    <row r="26" spans="1:13">
      <c r="A26" s="20">
        <v>43413</v>
      </c>
      <c r="B26" s="21" t="s">
        <v>72</v>
      </c>
      <c r="C26" s="22">
        <v>1900</v>
      </c>
      <c r="D26" s="22" t="s">
        <v>62</v>
      </c>
      <c r="E26" s="23">
        <v>1500</v>
      </c>
      <c r="F26" s="23">
        <v>9.4</v>
      </c>
      <c r="G26" s="23">
        <v>10.4</v>
      </c>
      <c r="H26" s="23">
        <v>12</v>
      </c>
      <c r="I26" s="24">
        <v>0</v>
      </c>
      <c r="J26" s="25">
        <f t="shared" si="4"/>
        <v>1500</v>
      </c>
      <c r="K26" s="26">
        <v>0</v>
      </c>
      <c r="L26" s="26">
        <v>0</v>
      </c>
      <c r="M26" s="26">
        <f t="shared" si="1"/>
        <v>1500</v>
      </c>
    </row>
    <row r="27" spans="1:13">
      <c r="A27" s="20">
        <v>43409</v>
      </c>
      <c r="B27" s="21" t="s">
        <v>79</v>
      </c>
      <c r="C27" s="22">
        <v>520</v>
      </c>
      <c r="D27" s="22" t="s">
        <v>65</v>
      </c>
      <c r="E27" s="23">
        <v>900</v>
      </c>
      <c r="F27" s="23">
        <v>29</v>
      </c>
      <c r="G27" s="23">
        <v>31</v>
      </c>
      <c r="H27" s="23">
        <v>34</v>
      </c>
      <c r="I27" s="24">
        <v>0</v>
      </c>
      <c r="J27" s="25">
        <f t="shared" si="4"/>
        <v>1800</v>
      </c>
      <c r="K27" s="26">
        <v>0</v>
      </c>
      <c r="L27" s="26">
        <v>0</v>
      </c>
      <c r="M27" s="26">
        <f t="shared" si="1"/>
        <v>1800</v>
      </c>
    </row>
    <row r="28" spans="1:13">
      <c r="A28" s="20">
        <v>43409</v>
      </c>
      <c r="B28" s="21" t="s">
        <v>36</v>
      </c>
      <c r="C28" s="22">
        <v>1080</v>
      </c>
      <c r="D28" s="22" t="s">
        <v>65</v>
      </c>
      <c r="E28" s="23">
        <v>500</v>
      </c>
      <c r="F28" s="23">
        <v>37</v>
      </c>
      <c r="G28" s="23">
        <v>40</v>
      </c>
      <c r="H28" s="23">
        <v>45</v>
      </c>
      <c r="I28" s="24">
        <v>0</v>
      </c>
      <c r="J28" s="25">
        <f t="shared" si="4"/>
        <v>1500</v>
      </c>
      <c r="K28" s="26">
        <v>0</v>
      </c>
      <c r="L28" s="26">
        <v>0</v>
      </c>
      <c r="M28" s="26">
        <f t="shared" si="1"/>
        <v>1500</v>
      </c>
    </row>
    <row r="29" spans="1:13">
      <c r="A29" s="20">
        <v>43409</v>
      </c>
      <c r="B29" s="21" t="s">
        <v>80</v>
      </c>
      <c r="C29" s="22">
        <v>1900</v>
      </c>
      <c r="D29" s="22" t="s">
        <v>62</v>
      </c>
      <c r="E29" s="23">
        <v>500</v>
      </c>
      <c r="F29" s="23">
        <v>50</v>
      </c>
      <c r="G29" s="23">
        <v>55</v>
      </c>
      <c r="H29" s="23">
        <v>62</v>
      </c>
      <c r="I29" s="24">
        <v>0</v>
      </c>
      <c r="J29" s="25">
        <f t="shared" si="4"/>
        <v>2500</v>
      </c>
      <c r="K29" s="26">
        <v>0</v>
      </c>
      <c r="L29" s="26">
        <v>0</v>
      </c>
      <c r="M29" s="26">
        <f t="shared" si="1"/>
        <v>2500</v>
      </c>
    </row>
    <row r="30" spans="1:13">
      <c r="A30" s="20">
        <v>43406</v>
      </c>
      <c r="B30" s="21" t="s">
        <v>81</v>
      </c>
      <c r="C30" s="22">
        <v>175</v>
      </c>
      <c r="D30" s="22" t="s">
        <v>62</v>
      </c>
      <c r="E30" s="23">
        <v>2500</v>
      </c>
      <c r="F30" s="23">
        <v>9.3000000000000007</v>
      </c>
      <c r="G30" s="23">
        <v>10</v>
      </c>
      <c r="H30" s="23">
        <v>11</v>
      </c>
      <c r="I30" s="24">
        <v>0</v>
      </c>
      <c r="J30" s="25">
        <f>(G30-F30)*E30</f>
        <v>1749.9999999999982</v>
      </c>
      <c r="K30" s="26">
        <f>(H30-G30)*E30</f>
        <v>2500</v>
      </c>
      <c r="L30" s="26">
        <v>0</v>
      </c>
      <c r="M30" s="26">
        <f t="shared" si="1"/>
        <v>4249.9999999999982</v>
      </c>
    </row>
    <row r="31" spans="1:13">
      <c r="A31" s="20">
        <v>43406</v>
      </c>
      <c r="B31" s="21" t="s">
        <v>39</v>
      </c>
      <c r="C31" s="22">
        <v>2400</v>
      </c>
      <c r="D31" s="22" t="s">
        <v>62</v>
      </c>
      <c r="E31" s="23">
        <v>250</v>
      </c>
      <c r="F31" s="23">
        <v>85</v>
      </c>
      <c r="G31" s="23">
        <v>91</v>
      </c>
      <c r="H31" s="23">
        <v>100</v>
      </c>
      <c r="I31" s="24">
        <v>0</v>
      </c>
      <c r="J31" s="25">
        <f t="shared" ref="J31" si="5">(G31-F31)*E31</f>
        <v>1500</v>
      </c>
      <c r="K31" s="26">
        <f>(H31-G31)*E31</f>
        <v>2250</v>
      </c>
      <c r="L31" s="26">
        <v>0</v>
      </c>
      <c r="M31" s="26">
        <f t="shared" si="1"/>
        <v>3750</v>
      </c>
    </row>
    <row r="32" spans="1:13">
      <c r="A32" s="20">
        <v>43405</v>
      </c>
      <c r="B32" s="21" t="s">
        <v>82</v>
      </c>
      <c r="C32" s="22">
        <v>1360</v>
      </c>
      <c r="D32" s="22" t="s">
        <v>65</v>
      </c>
      <c r="E32" s="23">
        <v>375</v>
      </c>
      <c r="F32" s="23">
        <v>48.1</v>
      </c>
      <c r="G32" s="23">
        <v>53</v>
      </c>
      <c r="H32" s="23">
        <v>60</v>
      </c>
      <c r="I32" s="24">
        <v>0</v>
      </c>
      <c r="J32" s="25">
        <f>(G32-F32)*E32</f>
        <v>1837.4999999999995</v>
      </c>
      <c r="K32" s="26">
        <v>0</v>
      </c>
      <c r="L32" s="26">
        <v>0</v>
      </c>
      <c r="M32" s="26">
        <f t="shared" si="1"/>
        <v>1837.4999999999995</v>
      </c>
    </row>
    <row r="33" spans="1:13">
      <c r="A33" s="20">
        <v>43405</v>
      </c>
      <c r="B33" s="21" t="s">
        <v>83</v>
      </c>
      <c r="C33" s="22">
        <v>680</v>
      </c>
      <c r="D33" s="22" t="s">
        <v>65</v>
      </c>
      <c r="E33" s="23">
        <v>75</v>
      </c>
      <c r="F33" s="23">
        <v>220</v>
      </c>
      <c r="G33" s="23">
        <v>240</v>
      </c>
      <c r="H33" s="23">
        <v>270</v>
      </c>
      <c r="I33" s="24">
        <v>0</v>
      </c>
      <c r="J33" s="25">
        <f>(190-220)*E33</f>
        <v>-2250</v>
      </c>
      <c r="K33" s="26">
        <v>0</v>
      </c>
      <c r="L33" s="26">
        <v>0</v>
      </c>
      <c r="M33" s="26">
        <f t="shared" si="1"/>
        <v>-2250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</vt:lpstr>
      <vt:lpstr>future</vt:lpstr>
      <vt:lpstr>option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2018-12-22T08:41:43Z</dcterms:modified>
</cp:coreProperties>
</file>